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F20" i="1"/>
  <c r="E20" i="1"/>
  <c r="J19" i="1" l="1"/>
  <c r="O19" i="1" s="1"/>
  <c r="H20" i="1" l="1"/>
  <c r="I20" i="1" l="1"/>
  <c r="L19" i="1" l="1"/>
  <c r="K19" i="1"/>
  <c r="M19" i="1" l="1"/>
  <c r="N19" i="1" s="1"/>
  <c r="O20" i="1"/>
</calcChain>
</file>

<file path=xl/sharedStrings.xml><?xml version="1.0" encoding="utf-8"?>
<sst xmlns="http://schemas.openxmlformats.org/spreadsheetml/2006/main" count="40" uniqueCount="36">
  <si>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</si>
  <si>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</si>
  <si>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</si>
  <si>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</si>
  <si>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</si>
  <si>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</si>
  <si>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</si>
  <si>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</si>
  <si>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</si>
  <si>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</si>
  <si>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</si>
  <si>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</si>
  <si>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</si>
  <si>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</si>
  <si>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</si>
  <si>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</si>
  <si>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</si>
  <si>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</si>
  <si>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</si>
  <si>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</si>
  <si>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</si>
  <si>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Мес.</t>
  </si>
  <si>
    <t>Источник № 1</t>
  </si>
  <si>
    <t>Источник № 2</t>
  </si>
  <si>
    <t>Источник № 3</t>
  </si>
  <si>
    <t>Источник № 4</t>
  </si>
  <si>
    <t>Источник № 5</t>
  </si>
  <si>
    <t>`</t>
  </si>
  <si>
    <t>к Извещению о проведении закупки в электронном магазине, участниками которой могут быть только субъекты малого и среднего предпринимательства</t>
  </si>
  <si>
    <t>№ 009-25</t>
  </si>
  <si>
    <t>Оказание услуг по техническому обслуживанию лабораторного оборудования</t>
  </si>
  <si>
    <t>Исходя из имеющегося у Заказчика объёма финансового обеспечения для осуществления закупки НМЦД устанавливается в размере 1397880 руб. (один миллион триста девяносто семь тысяч восемьсот восемьдесят рублей 00 копеек)</t>
  </si>
  <si>
    <t>на оказание услуг по техническому обслуживанию лабораторного оборудования</t>
  </si>
  <si>
    <t>КП вх. 200-01/25 от 30.01.2025</t>
  </si>
  <si>
    <t>КП вх. 201-01/25 от 30.01.2025</t>
  </si>
  <si>
    <t>КП вх. 202-01/25 от 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</si>
</sst>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zoomScale="85" zoomScaleNormal="85" zoomScalePageLayoutView="70" workbookViewId="0">
      <selection activeCell="N27" sqref="N27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5.5703125" style="3" customWidth="1"/>
    <col min="8" max="8" width="16.28515625" style="3" hidden="1" customWidth="1"/>
    <col min="9" max="9" width="18.285156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20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28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32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24" t="s">
        <v>29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4"/>
    </row>
    <row r="7" spans="1:15" s="7" customForma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8" t="s">
        <v>12</v>
      </c>
    </row>
    <row r="8" spans="1:15" s="7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9" t="s">
        <v>17</v>
      </c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9" t="s">
        <v>13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4"/>
    </row>
    <row r="11" spans="1:15" s="7" customFormat="1" ht="28.9" customHeigh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35" t="s">
        <v>16</v>
      </c>
      <c r="M11" s="35"/>
      <c r="N11" s="12"/>
      <c r="O11" s="4" t="s">
        <v>14</v>
      </c>
    </row>
    <row r="12" spans="1:15" ht="18.75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5"/>
    </row>
    <row r="13" spans="1:15" ht="18.75" x14ac:dyDescent="0.25">
      <c r="A13" s="12"/>
      <c r="B13" s="35" t="s">
        <v>15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5"/>
    </row>
    <row r="14" spans="1:15" hidden="1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4"/>
    </row>
    <row r="15" spans="1:15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s="6" customFormat="1" ht="54.6" customHeight="1" x14ac:dyDescent="0.25">
      <c r="A16" s="39"/>
      <c r="B16" s="40"/>
      <c r="C16" s="41"/>
      <c r="D16" s="40"/>
      <c r="E16" s="28" t="s">
        <v>33</v>
      </c>
      <c r="F16" s="28" t="s">
        <v>34</v>
      </c>
      <c r="G16" s="23" t="s">
        <v>35</v>
      </c>
      <c r="H16" s="23"/>
      <c r="I16" s="13"/>
      <c r="J16" s="13"/>
      <c r="K16" s="14"/>
      <c r="L16" s="14"/>
      <c r="M16" s="14"/>
      <c r="N16" s="14"/>
      <c r="O16" s="13"/>
    </row>
    <row r="17" spans="1:18" s="6" customFormat="1" ht="30" customHeight="1" x14ac:dyDescent="0.25">
      <c r="A17" s="44" t="s">
        <v>0</v>
      </c>
      <c r="B17" s="44" t="s">
        <v>1</v>
      </c>
      <c r="C17" s="44" t="s">
        <v>2</v>
      </c>
      <c r="D17" s="44"/>
      <c r="E17" s="13" t="s">
        <v>22</v>
      </c>
      <c r="F17" s="13" t="s">
        <v>23</v>
      </c>
      <c r="G17" s="13" t="s">
        <v>24</v>
      </c>
      <c r="H17" s="13" t="s">
        <v>25</v>
      </c>
      <c r="I17" s="13" t="s">
        <v>26</v>
      </c>
      <c r="J17" s="42" t="s">
        <v>11</v>
      </c>
      <c r="K17" s="44" t="s">
        <v>8</v>
      </c>
      <c r="L17" s="44" t="s">
        <v>9</v>
      </c>
      <c r="M17" s="44" t="s">
        <v>10</v>
      </c>
      <c r="N17" s="44" t="s">
        <v>6</v>
      </c>
      <c r="O17" s="38" t="s">
        <v>7</v>
      </c>
    </row>
    <row r="18" spans="1:18" s="6" customFormat="1" x14ac:dyDescent="0.25">
      <c r="A18" s="45"/>
      <c r="B18" s="45"/>
      <c r="C18" s="15" t="s">
        <v>3</v>
      </c>
      <c r="D18" s="15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43"/>
      <c r="K18" s="44"/>
      <c r="L18" s="44"/>
      <c r="M18" s="44"/>
      <c r="N18" s="44"/>
      <c r="O18" s="38"/>
    </row>
    <row r="19" spans="1:18" s="6" customFormat="1" ht="63.75" customHeight="1" x14ac:dyDescent="0.25">
      <c r="A19" s="16">
        <v>1</v>
      </c>
      <c r="B19" s="30" t="s">
        <v>30</v>
      </c>
      <c r="C19" s="31" t="s">
        <v>21</v>
      </c>
      <c r="D19" s="32">
        <v>12</v>
      </c>
      <c r="E19" s="33">
        <v>116490</v>
      </c>
      <c r="F19" s="29">
        <v>134130</v>
      </c>
      <c r="G19" s="29">
        <v>154710</v>
      </c>
      <c r="H19" s="13"/>
      <c r="I19" s="13"/>
      <c r="J19" s="13">
        <f>AVERAGE(E19:I19)</f>
        <v>135110</v>
      </c>
      <c r="K19" s="14">
        <f>COUNT(E19:I19)</f>
        <v>3</v>
      </c>
      <c r="L19" s="14">
        <f>STDEV(E19:I19)</f>
        <v>19128.836870024272</v>
      </c>
      <c r="M19" s="14">
        <f t="shared" ref="M19" si="0">L19/J19*100</f>
        <v>14.157972666733972</v>
      </c>
      <c r="N19" s="14" t="str">
        <f t="shared" ref="N19" si="1">IF(M19&lt;33,"ОДНОРОДНЫЕ","НЕОДНОРОДНЫЕ")</f>
        <v>ОДНОРОДНЫЕ</v>
      </c>
      <c r="O19" s="13">
        <f>D19*J19</f>
        <v>1621320</v>
      </c>
    </row>
    <row r="20" spans="1:18" s="6" customFormat="1" x14ac:dyDescent="0.25">
      <c r="A20" s="16"/>
      <c r="B20" s="17"/>
      <c r="C20" s="21"/>
      <c r="D20" s="22"/>
      <c r="E20" s="13">
        <f>$D$19*E19</f>
        <v>1397880</v>
      </c>
      <c r="F20" s="19">
        <f>$D$19*F19</f>
        <v>1609560</v>
      </c>
      <c r="G20" s="19">
        <f>$D$19*G19</f>
        <v>1856520</v>
      </c>
      <c r="H20" s="19">
        <f>$D$19*H19</f>
        <v>0</v>
      </c>
      <c r="I20" s="19">
        <f t="shared" ref="I20" si="2">$D$19*I19</f>
        <v>0</v>
      </c>
      <c r="J20" s="13"/>
      <c r="K20" s="14"/>
      <c r="L20" s="14"/>
      <c r="M20" s="14"/>
      <c r="N20" s="14"/>
      <c r="O20" s="13">
        <f>SUM(O19:O19)</f>
        <v>1621320</v>
      </c>
    </row>
    <row r="21" spans="1:18" s="7" customFormat="1" x14ac:dyDescent="0.25">
      <c r="A21" s="12"/>
      <c r="B21" s="12"/>
      <c r="C21" s="12"/>
      <c r="D21" s="12"/>
      <c r="E21" s="4"/>
      <c r="F21" s="4"/>
      <c r="G21" s="4"/>
      <c r="H21" s="4"/>
      <c r="I21" s="4"/>
      <c r="J21" s="4"/>
      <c r="K21" s="12"/>
      <c r="L21" s="12"/>
      <c r="M21" s="12"/>
      <c r="N21" s="12"/>
      <c r="O21" s="4"/>
    </row>
    <row r="22" spans="1:18" s="10" customFormat="1" x14ac:dyDescent="0.25">
      <c r="A22" s="36" t="s">
        <v>19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Q22" s="18"/>
      <c r="R22" s="20"/>
    </row>
    <row r="23" spans="1:18" s="10" customFormat="1" ht="27.75" customHeight="1" x14ac:dyDescent="0.25">
      <c r="A23" s="37" t="s">
        <v>18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</row>
    <row r="24" spans="1:18" s="26" customFormat="1" ht="33.75" customHeight="1" x14ac:dyDescent="0.25">
      <c r="A24" s="34" t="s">
        <v>31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25"/>
      <c r="Q24" s="25"/>
    </row>
    <row r="30" spans="1:18" x14ac:dyDescent="0.25">
      <c r="K30" s="27"/>
    </row>
    <row r="31" spans="1:18" x14ac:dyDescent="0.25">
      <c r="F31" s="3" t="s">
        <v>27</v>
      </c>
    </row>
  </sheetData>
  <mergeCells count="16">
    <mergeCell ref="A24:O24"/>
    <mergeCell ref="L11:M11"/>
    <mergeCell ref="B13:N13"/>
    <mergeCell ref="A22:O22"/>
    <mergeCell ref="A23:O23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</mergeCells>
  <conditionalFormatting sqref="N19:N20">
    <cfRule type="containsText" dxfId="5" priority="10" operator="containsText" text="НЕ">
      <formula>NOT(ISERROR(SEARCH("НЕ",N19)))</formula>
    </cfRule>
    <cfRule type="containsText" dxfId="4" priority="11" operator="containsText" text="ОДНОРОДНЫЕ">
      <formula>NOT(ISERROR(SEARCH("ОДНОРОДНЫЕ",N19)))</formula>
    </cfRule>
    <cfRule type="containsText" dxfId="3" priority="12" operator="containsText" text="НЕОДНОРОДНЫЕ">
      <formula>NOT(ISERROR(SEARCH("НЕОДНОРОДНЫЕ",N19)))</formula>
    </cfRule>
  </conditionalFormatting>
  <conditionalFormatting sqref="N19:N20">
    <cfRule type="containsText" dxfId="2" priority="7" operator="containsText" text="НЕОДНОРОДНЫЕ">
      <formula>NOT(ISERROR(SEARCH("НЕОДНОРОДНЫЕ",N19)))</formula>
    </cfRule>
    <cfRule type="containsText" dxfId="1" priority="8" operator="containsText" text="ОДНОРОДНЫЕ">
      <formula>NOT(ISERROR(SEARCH("ОДНОРОДНЫЕ",N19)))</formula>
    </cfRule>
    <cfRule type="containsText" dxfId="0" priority="9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2025-01-31T10:12:03Z</dcterms:modified>
</cp:coreProperties>
</file>