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H21" i="1" l="1"/>
  <c r="G21" i="1"/>
  <c r="F21" i="1"/>
  <c r="E21" i="1"/>
  <c r="O20" i="1" l="1"/>
  <c r="I21" i="1" l="1"/>
  <c r="L20" i="1" l="1"/>
  <c r="K20" i="1"/>
  <c r="M20" i="1" l="1"/>
  <c r="N20" i="1" s="1"/>
  <c r="O21" i="1"/>
</calcChain>
</file>

<file path=xl/sharedStrings.xml><?xml version="1.0" encoding="utf-8"?>
<sst xmlns="http://schemas.openxmlformats.org/spreadsheetml/2006/main" count="40" uniqueCount="36">
  <si>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</si>
  <si>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</si>
  <si>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</si>
  <si>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</si>
  <si>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</si>
  <si>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</si>
  <si>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</si>
  <si>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</si>
  <si>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</si>
  <si>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</si>
  <si>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</si>
  <si>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</si>
  <si>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</si>
  <si>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</si>
  <si>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</si>
  <si>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</si>
  <si>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</si>
  <si>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</si>
  <si>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</si>
  <si>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</si>
  <si>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</si>
  <si>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</si>
  <si>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Источник № 1</t>
  </si>
  <si>
    <t>Источник № 2</t>
  </si>
  <si>
    <t>Источник № 3</t>
  </si>
  <si>
    <t>Источник № 4</t>
  </si>
  <si>
    <t>Источник № 5</t>
  </si>
  <si>
    <t>Оказание услуг по техническому обслуживанию оборудования ультразвуковой диагностики</t>
  </si>
  <si>
    <t>на оказание услуг по техническому обслуживанию оборудования ультразвуковой диагностики</t>
  </si>
  <si>
    <t>Квартал</t>
  </si>
  <si>
    <t>Исходя из имеющегося у Заказчика объёма финансового обеспечения для осуществления закупки НМЦД устанавливается в размере 427880 руб. (четыреста двадцать семь тысяч восемьсот восемьдесят рублей 00 копеек)</t>
  </si>
  <si>
    <t>к Извещению о проведении закупки в электронном магазине, участниками которой могут быть только субъекты малого и среднего предпринимательства</t>
  </si>
  <si>
    <t>№ 006-25</t>
  </si>
  <si>
    <t>КП вх. 188-01/25 от 29.01.2025</t>
  </si>
  <si>
    <t>КП вх. 186-01/25 от 29.01.2025</t>
  </si>
  <si>
    <t>КП вх. 187-01/25 от 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</si>
</sst>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zoomScale="85" zoomScaleNormal="85" zoomScalePageLayoutView="70" workbookViewId="0">
      <selection activeCell="F20" sqref="F20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5.5703125" style="3" customWidth="1"/>
    <col min="8" max="8" width="16.285156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20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21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47"/>
      <c r="B4" s="47"/>
      <c r="C4" s="47"/>
      <c r="D4" s="47"/>
      <c r="E4" s="45"/>
      <c r="F4" s="45"/>
      <c r="G4" s="45"/>
      <c r="H4" s="45"/>
      <c r="I4" s="45"/>
      <c r="J4" s="45"/>
      <c r="K4" s="47"/>
      <c r="L4" s="47"/>
      <c r="M4" s="47"/>
      <c r="N4" s="47"/>
      <c r="O4" s="46" t="s">
        <v>31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28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27" t="s">
        <v>32</v>
      </c>
    </row>
    <row r="7" spans="1:15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4"/>
    </row>
    <row r="8" spans="1:15" s="7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8" t="s">
        <v>12</v>
      </c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9" t="s">
        <v>17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13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7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34" t="s">
        <v>16</v>
      </c>
      <c r="M12" s="34"/>
      <c r="N12" s="12"/>
      <c r="O12" s="4" t="s">
        <v>14</v>
      </c>
    </row>
    <row r="13" spans="1:15" ht="18.7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5"/>
    </row>
    <row r="14" spans="1:15" ht="18.75" x14ac:dyDescent="0.25">
      <c r="A14" s="12"/>
      <c r="B14" s="34" t="s">
        <v>15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5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8" s="6" customFormat="1" ht="54.6" customHeight="1" x14ac:dyDescent="0.25">
      <c r="A17" s="38"/>
      <c r="B17" s="39"/>
      <c r="C17" s="40"/>
      <c r="D17" s="39"/>
      <c r="E17" s="48" t="s">
        <v>34</v>
      </c>
      <c r="F17" s="48" t="s">
        <v>35</v>
      </c>
      <c r="G17" s="48" t="s">
        <v>33</v>
      </c>
      <c r="H17" s="26"/>
      <c r="I17" s="13"/>
      <c r="J17" s="13"/>
      <c r="K17" s="14"/>
      <c r="L17" s="14"/>
      <c r="M17" s="14"/>
      <c r="N17" s="14"/>
      <c r="O17" s="13"/>
    </row>
    <row r="18" spans="1:18" s="6" customFormat="1" ht="30" customHeight="1" x14ac:dyDescent="0.25">
      <c r="A18" s="43" t="s">
        <v>0</v>
      </c>
      <c r="B18" s="43" t="s">
        <v>1</v>
      </c>
      <c r="C18" s="43" t="s">
        <v>2</v>
      </c>
      <c r="D18" s="43"/>
      <c r="E18" s="13" t="s">
        <v>22</v>
      </c>
      <c r="F18" s="13" t="s">
        <v>23</v>
      </c>
      <c r="G18" s="13" t="s">
        <v>24</v>
      </c>
      <c r="H18" s="13" t="s">
        <v>25</v>
      </c>
      <c r="I18" s="13" t="s">
        <v>26</v>
      </c>
      <c r="J18" s="41" t="s">
        <v>11</v>
      </c>
      <c r="K18" s="43" t="s">
        <v>8</v>
      </c>
      <c r="L18" s="43" t="s">
        <v>9</v>
      </c>
      <c r="M18" s="43" t="s">
        <v>10</v>
      </c>
      <c r="N18" s="43" t="s">
        <v>6</v>
      </c>
      <c r="O18" s="37" t="s">
        <v>7</v>
      </c>
    </row>
    <row r="19" spans="1:18" s="6" customFormat="1" x14ac:dyDescent="0.25">
      <c r="A19" s="44"/>
      <c r="B19" s="44"/>
      <c r="C19" s="15" t="s">
        <v>3</v>
      </c>
      <c r="D19" s="15" t="s">
        <v>4</v>
      </c>
      <c r="E19" s="13" t="s">
        <v>5</v>
      </c>
      <c r="F19" s="13" t="s">
        <v>5</v>
      </c>
      <c r="G19" s="13" t="s">
        <v>5</v>
      </c>
      <c r="H19" s="13" t="s">
        <v>5</v>
      </c>
      <c r="I19" s="13" t="s">
        <v>5</v>
      </c>
      <c r="J19" s="42"/>
      <c r="K19" s="43"/>
      <c r="L19" s="43"/>
      <c r="M19" s="43"/>
      <c r="N19" s="43"/>
      <c r="O19" s="37"/>
    </row>
    <row r="20" spans="1:18" s="6" customFormat="1" ht="75" x14ac:dyDescent="0.25">
      <c r="A20" s="16">
        <v>1</v>
      </c>
      <c r="B20" s="23" t="s">
        <v>27</v>
      </c>
      <c r="C20" s="24" t="s">
        <v>29</v>
      </c>
      <c r="D20" s="25">
        <v>4</v>
      </c>
      <c r="E20" s="30">
        <v>199500</v>
      </c>
      <c r="F20" s="30">
        <v>106970</v>
      </c>
      <c r="G20" s="30">
        <v>189000</v>
      </c>
      <c r="H20" s="13"/>
      <c r="I20" s="13"/>
      <c r="J20" s="13">
        <f>ROUNDDOWN(AVERAGE(E20:I20),2)</f>
        <v>165156.66</v>
      </c>
      <c r="K20" s="14">
        <f>COUNT(E20:I20)</f>
        <v>3</v>
      </c>
      <c r="L20" s="14">
        <f>STDEV(E20:I20)</f>
        <v>50663.878980328147</v>
      </c>
      <c r="M20" s="14">
        <f t="shared" ref="M20" si="0">L20/J20*100</f>
        <v>30.676255489986382</v>
      </c>
      <c r="N20" s="14" t="str">
        <f t="shared" ref="N20" si="1">IF(M20&lt;33,"ОДНОРОДНЫЕ","НЕОДНОРОДНЫЕ")</f>
        <v>ОДНОРОДНЫЕ</v>
      </c>
      <c r="O20" s="13">
        <f>D20*J20</f>
        <v>660626.64</v>
      </c>
    </row>
    <row r="21" spans="1:18" s="6" customFormat="1" x14ac:dyDescent="0.25">
      <c r="A21" s="16"/>
      <c r="B21" s="17"/>
      <c r="C21" s="21"/>
      <c r="D21" s="22"/>
      <c r="E21" s="13">
        <f>$D$20*E20</f>
        <v>798000</v>
      </c>
      <c r="F21" s="19">
        <f>$D$20*F20</f>
        <v>427880</v>
      </c>
      <c r="G21" s="19">
        <f>$D$20*G20</f>
        <v>756000</v>
      </c>
      <c r="H21" s="19">
        <f>$D$20*H20</f>
        <v>0</v>
      </c>
      <c r="I21" s="19">
        <f t="shared" ref="I21" si="2">$D$20*I20</f>
        <v>0</v>
      </c>
      <c r="J21" s="13"/>
      <c r="K21" s="14"/>
      <c r="L21" s="14"/>
      <c r="M21" s="14"/>
      <c r="N21" s="14"/>
      <c r="O21" s="13">
        <f>SUM(O20:O20)</f>
        <v>660626.64</v>
      </c>
    </row>
    <row r="22" spans="1:18" s="7" customFormat="1" x14ac:dyDescent="0.25">
      <c r="A22" s="12"/>
      <c r="B22" s="12"/>
      <c r="C22" s="12"/>
      <c r="D22" s="12"/>
      <c r="E22" s="4"/>
      <c r="F22" s="4"/>
      <c r="G22" s="4"/>
      <c r="H22" s="4"/>
      <c r="I22" s="4"/>
      <c r="J22" s="4"/>
      <c r="K22" s="12"/>
      <c r="L22" s="12"/>
      <c r="M22" s="12"/>
      <c r="N22" s="12"/>
      <c r="O22" s="4"/>
    </row>
    <row r="23" spans="1:18" s="10" customFormat="1" x14ac:dyDescent="0.25">
      <c r="A23" s="35" t="s">
        <v>19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Q23" s="18"/>
      <c r="R23" s="20"/>
    </row>
    <row r="24" spans="1:18" s="10" customFormat="1" x14ac:dyDescent="0.25">
      <c r="A24" s="36" t="s">
        <v>18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8" s="10" customForma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8" s="29" customFormat="1" ht="42" customHeight="1" x14ac:dyDescent="0.25">
      <c r="A26" s="33" t="s">
        <v>30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28"/>
      <c r="Q26" s="28"/>
    </row>
    <row r="29" spans="1:18" x14ac:dyDescent="0.25">
      <c r="N29" s="31"/>
    </row>
  </sheetData>
  <mergeCells count="16">
    <mergeCell ref="A26:O26"/>
    <mergeCell ref="L12:M12"/>
    <mergeCell ref="B14:N14"/>
    <mergeCell ref="A23:O23"/>
    <mergeCell ref="A24:O24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21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1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2025-01-29T11:19:57Z</dcterms:modified>
</cp:coreProperties>
</file>