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J19" i="1" l="1"/>
  <c r="O19" i="1" s="1"/>
  <c r="H20" i="1" l="1"/>
  <c r="I20" i="1" l="1"/>
  <c r="L19" i="1" l="1"/>
  <c r="K19" i="1"/>
  <c r="M19" i="1" l="1"/>
  <c r="N19" i="1" s="1"/>
  <c r="O20" i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<sst xmlns="http://schemas.openxmlformats.org/spreadsheetml/2006/main" count="40" uniqueCount="36">
  <si>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</si>
  <si>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</si>
  <si>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</si>
  <si>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</si>
  <si>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</si>
  <si>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</si>
  <si>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</si>
  <si>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</si>
  <si>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</si>
  <si>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</si>
  <si>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</si>
  <si>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</si>
  <si>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</si>
  <si>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</si>
  <si>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</si>
  <si>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</si>
  <si>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</si>
  <si>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</si>
  <si>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</si>
  <si>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</si>
  <si>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</si>
  <si>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</si>
  <si>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</si>
  <si>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</si>
  <si>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</si>
  <si>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</si>
  <si>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</si>
  <si>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</si>
  <si>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Усл.ед.</t>
  </si>
  <si>
    <t>КП вх. 183-01/25 от 29.01.2025</t>
  </si>
  <si>
    <t>КП вх. 184-01/25 от 29.01.2025</t>
  </si>
  <si>
    <t>КП вх. 185-01/25 от 29.01.2025</t>
  </si>
  <si>
    <t>Исходя из имеющегося у Заказчика объёма финансового обеспечения для осуществления закупки НМЦД устанавливается в размере  121296 руб. (сто двадцать одна тысяча двести девяносто шесть рублей 00 копеек)</t>
  </si>
  <si>
    <t>№ 005-25</t>
  </si>
  <si>
    <t>Оказание услуг по техническому обслуживанию медицинского оборудования в женской консультации</t>
  </si>
  <si>
    <t>на оказание услуг по техническому обслуживанию медицинского оборудования в женской консультации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</si>
</sst>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F19" sqref="F1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35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8" t="s">
        <v>33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4" t="s">
        <v>16</v>
      </c>
      <c r="M11" s="34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4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38"/>
      <c r="B16" s="39"/>
      <c r="C16" s="40"/>
      <c r="D16" s="39"/>
      <c r="E16" s="32" t="s">
        <v>29</v>
      </c>
      <c r="F16" s="32" t="s">
        <v>30</v>
      </c>
      <c r="G16" s="27" t="s">
        <v>31</v>
      </c>
      <c r="H16" s="27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3" t="s">
        <v>0</v>
      </c>
      <c r="B17" s="43" t="s">
        <v>1</v>
      </c>
      <c r="C17" s="43" t="s">
        <v>2</v>
      </c>
      <c r="D17" s="43"/>
      <c r="E17" s="13" t="s">
        <v>21</v>
      </c>
      <c r="F17" s="13" t="s">
        <v>22</v>
      </c>
      <c r="G17" s="13" t="s">
        <v>23</v>
      </c>
      <c r="H17" s="13" t="s">
        <v>24</v>
      </c>
      <c r="I17" s="13" t="s">
        <v>25</v>
      </c>
      <c r="J17" s="41" t="s">
        <v>11</v>
      </c>
      <c r="K17" s="43" t="s">
        <v>8</v>
      </c>
      <c r="L17" s="43" t="s">
        <v>9</v>
      </c>
      <c r="M17" s="43" t="s">
        <v>10</v>
      </c>
      <c r="N17" s="43" t="s">
        <v>6</v>
      </c>
      <c r="O17" s="37" t="s">
        <v>7</v>
      </c>
    </row>
    <row r="18" spans="1:18" s="6" customFormat="1" x14ac:dyDescent="0.25">
      <c r="A18" s="44"/>
      <c r="B18" s="44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2"/>
      <c r="K18" s="43"/>
      <c r="L18" s="43"/>
      <c r="M18" s="43"/>
      <c r="N18" s="43"/>
      <c r="O18" s="37"/>
    </row>
    <row r="19" spans="1:18" s="6" customFormat="1" ht="75" x14ac:dyDescent="0.25">
      <c r="A19" s="16">
        <v>1</v>
      </c>
      <c r="B19" s="23" t="s">
        <v>34</v>
      </c>
      <c r="C19" s="24" t="s">
        <v>28</v>
      </c>
      <c r="D19" s="25">
        <v>1</v>
      </c>
      <c r="E19" s="26">
        <v>188100</v>
      </c>
      <c r="F19" s="26">
        <v>121296</v>
      </c>
      <c r="G19" s="26">
        <v>180500</v>
      </c>
      <c r="H19" s="13"/>
      <c r="I19" s="13"/>
      <c r="J19" s="13">
        <f>AVERAGE(E19:I19)</f>
        <v>163298.66666666666</v>
      </c>
      <c r="K19" s="14">
        <f>COUNT(E19:I19)</f>
        <v>3</v>
      </c>
      <c r="L19" s="14">
        <f>STDEV(E19:I19)</f>
        <v>36573.323684529081</v>
      </c>
      <c r="M19" s="14">
        <f t="shared" ref="M19" si="0">L19/J19*100</f>
        <v>22.396584388030778</v>
      </c>
      <c r="N19" s="14" t="str">
        <f t="shared" ref="N19" si="1">IF(M19&lt;33,"ОДНОРОДНЫЕ","НЕОДНОРОДНЫЕ")</f>
        <v>ОДНОРОДНЫЕ</v>
      </c>
      <c r="O19" s="13">
        <f>D19*J19</f>
        <v>163298.66666666666</v>
      </c>
    </row>
    <row r="20" spans="1:18" s="6" customFormat="1" x14ac:dyDescent="0.25">
      <c r="A20" s="16"/>
      <c r="B20" s="17"/>
      <c r="C20" s="21"/>
      <c r="D20" s="22"/>
      <c r="E20" s="13">
        <f>$D$19*E19</f>
        <v>188100</v>
      </c>
      <c r="F20" s="19">
        <f>$D$19*F19</f>
        <v>121296</v>
      </c>
      <c r="G20" s="19">
        <f>$D$19*G19</f>
        <v>180500</v>
      </c>
      <c r="H20" s="19">
        <f>$D$19*H19</f>
        <v>0</v>
      </c>
      <c r="I20" s="19">
        <f t="shared" ref="I20" si="2">$D$19*I19</f>
        <v>0</v>
      </c>
      <c r="J20" s="13"/>
      <c r="K20" s="14"/>
      <c r="L20" s="14"/>
      <c r="M20" s="14"/>
      <c r="N20" s="14"/>
      <c r="O20" s="13">
        <f>SUM(O19:O19)</f>
        <v>163298.66666666666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5" t="s">
        <v>19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Q22" s="18"/>
      <c r="R22" s="20"/>
    </row>
    <row r="23" spans="1:18" s="10" customFormat="1" ht="27.75" customHeight="1" x14ac:dyDescent="0.25">
      <c r="A23" s="36" t="s">
        <v>18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8" s="30" customFormat="1" ht="33" customHeight="1" x14ac:dyDescent="0.25">
      <c r="A24" s="33" t="s">
        <v>32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29"/>
      <c r="Q24" s="29"/>
    </row>
    <row r="30" spans="1:18" x14ac:dyDescent="0.25">
      <c r="K30" s="31"/>
    </row>
    <row r="31" spans="1:18" x14ac:dyDescent="0.25">
      <c r="F31" s="3" t="s">
        <v>26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0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2025-01-29T11:06:09Z</dcterms:modified>
</cp:coreProperties>
</file>