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filterPrivacy="1" defaultThemeVersion="124226"/>
  <bookViews>
    <workbookView xWindow="0" yWindow="0" windowWidth="23040" windowHeight="939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C17" i="1" l="1"/>
  <c r="F23" i="1" l="1"/>
  <c r="E23" i="1"/>
  <c r="G23" i="1"/>
  <c r="P22" i="1" l="1"/>
  <c r="O22" i="1"/>
  <c r="N22" i="1"/>
  <c r="S22" i="1" s="1"/>
  <c r="P21" i="1"/>
  <c r="O21" i="1"/>
  <c r="N21" i="1"/>
  <c r="S21" i="1" s="1"/>
  <c r="Q21" i="1" l="1"/>
  <c r="R21" i="1" s="1"/>
  <c r="Q22" i="1"/>
  <c r="R22" i="1" s="1"/>
  <c r="P20" i="1"/>
  <c r="O20" i="1"/>
  <c r="N20" i="1"/>
  <c r="S20" i="1" s="1"/>
  <c r="Q20" i="1" l="1"/>
  <c r="R20" i="1" s="1"/>
</calcChain>
</file>

<file path=xl/sharedStrings.xml><?xml version="1.0" encoding="utf-8"?>
<sst xmlns="http://schemas.openxmlformats.org/spreadsheetml/2006/main" count="54" uniqueCount="45">
  <si>
    <t>№ п/п</t>
  </si>
  <si>
    <t>Наименование товара, работ, услуг</t>
  </si>
  <si>
    <t>Объем</t>
  </si>
  <si>
    <t>Ед.изм.</t>
  </si>
  <si>
    <t>Кол-во</t>
  </si>
  <si>
    <t>Цена за ед.изм.</t>
  </si>
  <si>
    <t>Совокупность значений</t>
  </si>
  <si>
    <t>Рыночная стоимость</t>
  </si>
  <si>
    <t>Кол-во знач.</t>
  </si>
  <si>
    <t>Сред.квадр.откл. σ=</t>
  </si>
  <si>
    <t>Коэфф вариации V=</t>
  </si>
  <si>
    <t>Начальная (максимальная) цена договора</t>
  </si>
  <si>
    <t>Средн. арифм.</t>
  </si>
  <si>
    <t>УТВЕРЖДАЮ:</t>
  </si>
  <si>
    <t>«Иркутская городская клиническая больница № 8»</t>
  </si>
  <si>
    <t>Ж.В. Есева</t>
  </si>
  <si>
    <t>Обоснование начальной (максимальной) цены договора</t>
  </si>
  <si>
    <t>Главный врач</t>
  </si>
  <si>
    <t>Заказчик: областное государственное автономное учреждение здравоохранения</t>
  </si>
  <si>
    <t xml:space="preserve">Использована общедоступная информации о ценах товаров, работ, услуг, полученная у поставщиков (подрядчиков, исполнителей), осуществляющих поставки идентичных товаров, работ, услуг, планируемых к закупкам. </t>
  </si>
  <si>
    <t>Используемый метод определения НМЦД: метод сопоставимых рыночных цен (анализ рынка) в соответствии с п.9.2 главы 9 Положения о закупке товаров, работ, услуг для нужд ОГАУЗ "ИГКБ № 8"</t>
  </si>
  <si>
    <t>Проведение заключительной дезинфекции в эпидемических очагах туберкулёза</t>
  </si>
  <si>
    <t>Усл.ед.</t>
  </si>
  <si>
    <t>кг</t>
  </si>
  <si>
    <t>Проведение заключительной дезинфекции в эпидемических очагах прочих опасных инфекций</t>
  </si>
  <si>
    <t>Приложение № 4</t>
  </si>
  <si>
    <t>к Извещению о проведении закупки</t>
  </si>
  <si>
    <t>в электронной форме, участниками которого могут являться</t>
  </si>
  <si>
    <t>только субъекты малого и среднего предпринимательства</t>
  </si>
  <si>
    <t>на оказание услуг по проведению заключительной дезинфекции в очагах инфекции путем запроса котировок</t>
  </si>
  <si>
    <t>Источник № 1</t>
  </si>
  <si>
    <t>Источник № 2</t>
  </si>
  <si>
    <t>Источник № 3</t>
  </si>
  <si>
    <t>Источник № 4</t>
  </si>
  <si>
    <t>Источник № 5</t>
  </si>
  <si>
    <t>Источник № 6</t>
  </si>
  <si>
    <t>Источник № 7</t>
  </si>
  <si>
    <t>Источник № 8</t>
  </si>
  <si>
    <t>Источник № 9</t>
  </si>
  <si>
    <t>Камерная дезинфекция вещей, постельных принадлежностей</t>
  </si>
  <si>
    <t>№ 004-25</t>
  </si>
  <si>
    <t>КП вх. 132-01/25 от 23.01.2025</t>
  </si>
  <si>
    <t>КП вх. 133-01/25 от 23.01.2025</t>
  </si>
  <si>
    <t>КП вх. 134-01/25 от 23.01.2025</t>
  </si>
  <si>
    <t>НМЦД устанавливается в размере  271000 руб. (двести семьдесят одна тысяча рублей 00 копеек)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</si>
</sst>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_р_."/>
  </numFmts>
  <fonts count="5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rgb="FF00000A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164" fontId="1" fillId="0" borderId="0" xfId="0" applyNumberFormat="1" applyFont="1" applyFill="1" applyAlignment="1">
      <alignment horizontal="center" vertical="center" wrapText="1"/>
    </xf>
    <xf numFmtId="0" fontId="2" fillId="0" borderId="0" xfId="0" applyFont="1" applyAlignment="1">
      <alignment horizontal="right" indent="15"/>
    </xf>
    <xf numFmtId="0" fontId="2" fillId="0" borderId="0" xfId="0" applyFont="1" applyAlignment="1">
      <alignment horizontal="right"/>
    </xf>
    <xf numFmtId="0" fontId="1" fillId="0" borderId="0" xfId="0" applyFont="1" applyAlignment="1">
      <alignment horizontal="center" vertical="center" wrapText="1"/>
    </xf>
    <xf numFmtId="164" fontId="1" fillId="2" borderId="1" xfId="0" applyNumberFormat="1" applyFont="1" applyFill="1" applyBorder="1" applyAlignment="1">
      <alignment horizontal="center" vertical="center" wrapText="1"/>
    </xf>
    <xf numFmtId="164" fontId="1" fillId="0" borderId="3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164" fontId="1" fillId="0" borderId="1" xfId="0" applyNumberFormat="1" applyFont="1" applyFill="1" applyBorder="1" applyAlignment="1">
      <alignment horizontal="center" vertical="center" wrapText="1"/>
    </xf>
    <xf numFmtId="164" fontId="1" fillId="0" borderId="1" xfId="0" applyNumberFormat="1" applyFont="1" applyFill="1" applyBorder="1" applyAlignment="1">
      <alignment horizontal="center" vertical="center" wrapText="1"/>
    </xf>
    <xf numFmtId="0" fontId="3" fillId="0" borderId="0" xfId="0" applyFont="1" applyAlignment="1">
      <alignment horizontal="right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vertical="top" wrapText="1"/>
    </xf>
    <xf numFmtId="0" fontId="3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right" vertical="center"/>
    </xf>
    <xf numFmtId="164" fontId="1" fillId="0" borderId="1" xfId="0" applyNumberFormat="1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left" vertical="center" wrapText="1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164" fontId="1" fillId="0" borderId="1" xfId="0" applyNumberFormat="1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164" fontId="1" fillId="0" borderId="2" xfId="0" applyNumberFormat="1" applyFont="1" applyFill="1" applyBorder="1" applyAlignment="1">
      <alignment horizontal="center" vertical="center" wrapText="1"/>
    </xf>
    <xf numFmtId="164" fontId="1" fillId="0" borderId="4" xfId="0" applyNumberFormat="1" applyFont="1" applyFill="1" applyBorder="1" applyAlignment="1">
      <alignment horizontal="center" vertical="center" wrapText="1"/>
    </xf>
    <xf numFmtId="164" fontId="1" fillId="0" borderId="5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12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28"/>
  <sheetViews>
    <sheetView tabSelected="1" zoomScale="85" zoomScaleNormal="85" zoomScalePageLayoutView="70" workbookViewId="0">
      <selection activeCell="F34" sqref="F34"/>
    </sheetView>
  </sheetViews>
  <sheetFormatPr defaultRowHeight="15" x14ac:dyDescent="0.25"/>
  <cols>
    <col min="1" max="1" width="9.140625" style="9"/>
    <col min="2" max="2" width="27.28515625" style="9" customWidth="1"/>
    <col min="3" max="4" width="9.140625" style="9"/>
    <col min="5" max="7" width="20.28515625" style="1" customWidth="1"/>
    <col min="8" max="13" width="14.5703125" style="1" hidden="1" customWidth="1"/>
    <col min="14" max="14" width="13.7109375" style="1" customWidth="1"/>
    <col min="15" max="15" width="9.42578125" style="9" customWidth="1"/>
    <col min="16" max="16" width="12.5703125" style="9" customWidth="1"/>
    <col min="17" max="17" width="10.28515625" style="9" customWidth="1"/>
    <col min="18" max="18" width="18" style="9" customWidth="1"/>
    <col min="19" max="19" width="12.42578125" style="1" customWidth="1"/>
    <col min="20" max="16384" width="9.140625" style="4"/>
  </cols>
  <sheetData>
    <row r="1" spans="2:19" x14ac:dyDescent="0.25">
      <c r="S1" s="12" t="s">
        <v>25</v>
      </c>
    </row>
    <row r="2" spans="2:19" ht="14.45" customHeight="1" x14ac:dyDescent="0.25">
      <c r="S2" s="12" t="s">
        <v>26</v>
      </c>
    </row>
    <row r="3" spans="2:19" ht="12" customHeight="1" x14ac:dyDescent="0.25">
      <c r="S3" s="12" t="s">
        <v>29</v>
      </c>
    </row>
    <row r="4" spans="2:19" x14ac:dyDescent="0.25">
      <c r="S4" s="12" t="s">
        <v>27</v>
      </c>
    </row>
    <row r="5" spans="2:19" ht="14.45" customHeight="1" x14ac:dyDescent="0.25">
      <c r="S5" s="12" t="s">
        <v>28</v>
      </c>
    </row>
    <row r="6" spans="2:19" ht="14.45" customHeight="1" x14ac:dyDescent="0.25">
      <c r="S6" s="18" t="s">
        <v>40</v>
      </c>
    </row>
    <row r="8" spans="2:19" x14ac:dyDescent="0.25">
      <c r="S8" s="2" t="s">
        <v>13</v>
      </c>
    </row>
    <row r="9" spans="2:19" x14ac:dyDescent="0.25">
      <c r="S9" s="3" t="s">
        <v>18</v>
      </c>
    </row>
    <row r="10" spans="2:19" x14ac:dyDescent="0.25">
      <c r="S10" s="3" t="s">
        <v>14</v>
      </c>
    </row>
    <row r="12" spans="2:19" ht="28.9" customHeight="1" x14ac:dyDescent="0.25">
      <c r="P12" s="21" t="s">
        <v>17</v>
      </c>
      <c r="Q12" s="21"/>
      <c r="S12" s="1" t="s">
        <v>15</v>
      </c>
    </row>
    <row r="14" spans="2:19" x14ac:dyDescent="0.25">
      <c r="B14" s="21" t="s">
        <v>16</v>
      </c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21"/>
      <c r="Q14" s="21"/>
      <c r="R14" s="21"/>
    </row>
    <row r="15" spans="2:19" hidden="1" x14ac:dyDescent="0.25"/>
    <row r="17" spans="1:19" s="9" customFormat="1" ht="30" x14ac:dyDescent="0.25">
      <c r="A17" s="24" t="s">
        <v>11</v>
      </c>
      <c r="B17" s="25"/>
      <c r="C17" s="26">
        <f>SUMIF(S20:S22,"&gt;0")</f>
        <v>271000</v>
      </c>
      <c r="D17" s="25"/>
      <c r="E17" s="11" t="s">
        <v>41</v>
      </c>
      <c r="F17" s="19" t="s">
        <v>42</v>
      </c>
      <c r="G17" s="19" t="s">
        <v>43</v>
      </c>
      <c r="H17" s="5"/>
      <c r="I17" s="10"/>
      <c r="J17" s="10"/>
      <c r="K17" s="10"/>
      <c r="L17" s="10"/>
      <c r="M17" s="10"/>
      <c r="N17" s="10"/>
      <c r="O17" s="7"/>
      <c r="P17" s="7"/>
      <c r="Q17" s="7"/>
      <c r="R17" s="7"/>
      <c r="S17" s="10"/>
    </row>
    <row r="18" spans="1:19" s="9" customFormat="1" ht="30" customHeight="1" x14ac:dyDescent="0.25">
      <c r="A18" s="29" t="s">
        <v>0</v>
      </c>
      <c r="B18" s="29" t="s">
        <v>1</v>
      </c>
      <c r="C18" s="29" t="s">
        <v>2</v>
      </c>
      <c r="D18" s="29"/>
      <c r="E18" s="10" t="s">
        <v>30</v>
      </c>
      <c r="F18" s="10" t="s">
        <v>31</v>
      </c>
      <c r="G18" s="10" t="s">
        <v>32</v>
      </c>
      <c r="H18" s="10" t="s">
        <v>33</v>
      </c>
      <c r="I18" s="10" t="s">
        <v>34</v>
      </c>
      <c r="J18" s="10" t="s">
        <v>35</v>
      </c>
      <c r="K18" s="10" t="s">
        <v>36</v>
      </c>
      <c r="L18" s="10" t="s">
        <v>37</v>
      </c>
      <c r="M18" s="10" t="s">
        <v>38</v>
      </c>
      <c r="N18" s="27" t="s">
        <v>12</v>
      </c>
      <c r="O18" s="29" t="s">
        <v>8</v>
      </c>
      <c r="P18" s="29" t="s">
        <v>9</v>
      </c>
      <c r="Q18" s="29" t="s">
        <v>10</v>
      </c>
      <c r="R18" s="29" t="s">
        <v>6</v>
      </c>
      <c r="S18" s="23" t="s">
        <v>7</v>
      </c>
    </row>
    <row r="19" spans="1:19" s="9" customFormat="1" ht="30" x14ac:dyDescent="0.25">
      <c r="A19" s="30"/>
      <c r="B19" s="30"/>
      <c r="C19" s="8" t="s">
        <v>3</v>
      </c>
      <c r="D19" s="8" t="s">
        <v>4</v>
      </c>
      <c r="E19" s="10" t="s">
        <v>5</v>
      </c>
      <c r="F19" s="10" t="s">
        <v>5</v>
      </c>
      <c r="G19" s="10" t="s">
        <v>5</v>
      </c>
      <c r="H19" s="10" t="s">
        <v>5</v>
      </c>
      <c r="I19" s="10" t="s">
        <v>5</v>
      </c>
      <c r="J19" s="10" t="s">
        <v>5</v>
      </c>
      <c r="K19" s="10" t="s">
        <v>5</v>
      </c>
      <c r="L19" s="10" t="s">
        <v>5</v>
      </c>
      <c r="M19" s="10" t="s">
        <v>5</v>
      </c>
      <c r="N19" s="28"/>
      <c r="O19" s="29"/>
      <c r="P19" s="29"/>
      <c r="Q19" s="29"/>
      <c r="R19" s="29"/>
      <c r="S19" s="23"/>
    </row>
    <row r="20" spans="1:19" s="9" customFormat="1" ht="75" x14ac:dyDescent="0.25">
      <c r="A20" s="13">
        <v>1</v>
      </c>
      <c r="B20" s="14" t="s">
        <v>21</v>
      </c>
      <c r="C20" s="13" t="s">
        <v>22</v>
      </c>
      <c r="D20" s="15">
        <v>30</v>
      </c>
      <c r="E20" s="6">
        <v>5000</v>
      </c>
      <c r="F20" s="10">
        <v>4500</v>
      </c>
      <c r="G20" s="10">
        <v>3850</v>
      </c>
      <c r="H20" s="10"/>
      <c r="I20" s="10"/>
      <c r="J20" s="10"/>
      <c r="K20" s="10"/>
      <c r="L20" s="10"/>
      <c r="M20" s="10"/>
      <c r="N20" s="10">
        <f>AVERAGE(E20:M20)</f>
        <v>4450</v>
      </c>
      <c r="O20" s="7">
        <f>COUNT(E20:M20)</f>
        <v>3</v>
      </c>
      <c r="P20" s="7">
        <f>STDEV(E20:M20)</f>
        <v>576.62812973353982</v>
      </c>
      <c r="Q20" s="7">
        <f t="shared" ref="Q20" si="0">P20/N20*100</f>
        <v>12.957935499630107</v>
      </c>
      <c r="R20" s="7" t="str">
        <f t="shared" ref="R20" si="1">IF(Q20&lt;33,"ОДНОРОДНЫЕ","НЕОДНОРОДНЫЕ")</f>
        <v>ОДНОРОДНЫЕ</v>
      </c>
      <c r="S20" s="10">
        <f>D20*N20</f>
        <v>133500</v>
      </c>
    </row>
    <row r="21" spans="1:19" s="9" customFormat="1" ht="75" x14ac:dyDescent="0.25">
      <c r="A21" s="13">
        <v>2</v>
      </c>
      <c r="B21" s="14" t="s">
        <v>24</v>
      </c>
      <c r="C21" s="13" t="s">
        <v>22</v>
      </c>
      <c r="D21" s="15">
        <v>5</v>
      </c>
      <c r="E21" s="6">
        <v>3500</v>
      </c>
      <c r="F21" s="10">
        <v>3000</v>
      </c>
      <c r="G21" s="10">
        <v>4000</v>
      </c>
      <c r="H21" s="10"/>
      <c r="I21" s="10"/>
      <c r="J21" s="10"/>
      <c r="K21" s="10"/>
      <c r="L21" s="10"/>
      <c r="M21" s="10"/>
      <c r="N21" s="10">
        <f t="shared" ref="N21:N22" si="2">AVERAGE(E21:M21)</f>
        <v>3500</v>
      </c>
      <c r="O21" s="7">
        <f t="shared" ref="O21:O22" si="3">COUNT(E21:M21)</f>
        <v>3</v>
      </c>
      <c r="P21" s="7">
        <f t="shared" ref="P21:P22" si="4">STDEV(E21:M21)</f>
        <v>500</v>
      </c>
      <c r="Q21" s="7">
        <f t="shared" ref="Q21:Q22" si="5">P21/N21*100</f>
        <v>14.285714285714285</v>
      </c>
      <c r="R21" s="7" t="str">
        <f t="shared" ref="R21:R22" si="6">IF(Q21&lt;33,"ОДНОРОДНЫЕ","НЕОДНОРОДНЫЕ")</f>
        <v>ОДНОРОДНЫЕ</v>
      </c>
      <c r="S21" s="10">
        <f t="shared" ref="S21:S22" si="7">D21*N21</f>
        <v>17500</v>
      </c>
    </row>
    <row r="22" spans="1:19" s="9" customFormat="1" ht="45" x14ac:dyDescent="0.25">
      <c r="A22" s="13">
        <v>3</v>
      </c>
      <c r="B22" s="16" t="s">
        <v>39</v>
      </c>
      <c r="C22" s="13" t="s">
        <v>23</v>
      </c>
      <c r="D22" s="15">
        <v>2000</v>
      </c>
      <c r="E22" s="6">
        <v>70</v>
      </c>
      <c r="F22" s="10">
        <v>65</v>
      </c>
      <c r="G22" s="11">
        <v>45</v>
      </c>
      <c r="H22" s="10"/>
      <c r="I22" s="10"/>
      <c r="J22" s="10"/>
      <c r="K22" s="10"/>
      <c r="L22" s="10"/>
      <c r="M22" s="10"/>
      <c r="N22" s="10">
        <f t="shared" si="2"/>
        <v>60</v>
      </c>
      <c r="O22" s="7">
        <f t="shared" si="3"/>
        <v>3</v>
      </c>
      <c r="P22" s="7">
        <f t="shared" si="4"/>
        <v>13.228756555322953</v>
      </c>
      <c r="Q22" s="7">
        <f t="shared" si="5"/>
        <v>22.047927592204921</v>
      </c>
      <c r="R22" s="7" t="str">
        <f t="shared" si="6"/>
        <v>ОДНОРОДНЫЕ</v>
      </c>
      <c r="S22" s="10">
        <f t="shared" si="7"/>
        <v>120000</v>
      </c>
    </row>
    <row r="23" spans="1:19" x14ac:dyDescent="0.25">
      <c r="E23" s="1">
        <f>SUMPRODUCT($D$20:$D$22,E20:E22)</f>
        <v>307500</v>
      </c>
      <c r="F23" s="1">
        <f>SUMPRODUCT($D$20:$D$22,F20:F22)</f>
        <v>280000</v>
      </c>
      <c r="G23" s="1">
        <f>SUMPRODUCT($D$20:$D$22,G20:G22)</f>
        <v>225500</v>
      </c>
    </row>
    <row r="25" spans="1:19" x14ac:dyDescent="0.25">
      <c r="A25" s="22" t="s">
        <v>20</v>
      </c>
      <c r="B25" s="22"/>
      <c r="C25" s="22"/>
      <c r="D25" s="22"/>
      <c r="E25" s="22"/>
      <c r="F25" s="22"/>
      <c r="G25" s="22"/>
      <c r="H25" s="22"/>
      <c r="I25" s="22"/>
      <c r="J25" s="22"/>
      <c r="K25" s="22"/>
      <c r="L25" s="22"/>
      <c r="M25" s="22"/>
      <c r="N25" s="22"/>
      <c r="O25" s="22"/>
      <c r="P25" s="22"/>
      <c r="Q25" s="22"/>
      <c r="R25" s="22"/>
      <c r="S25" s="22"/>
    </row>
    <row r="26" spans="1:19" x14ac:dyDescent="0.25">
      <c r="A26" s="22" t="s">
        <v>19</v>
      </c>
      <c r="B26" s="22"/>
      <c r="C26" s="22"/>
      <c r="D26" s="22"/>
      <c r="E26" s="22"/>
      <c r="F26" s="22"/>
      <c r="G26" s="22"/>
      <c r="H26" s="22"/>
      <c r="I26" s="22"/>
      <c r="J26" s="22"/>
      <c r="K26" s="22"/>
      <c r="L26" s="22"/>
      <c r="M26" s="22"/>
      <c r="N26" s="22"/>
      <c r="O26" s="22"/>
      <c r="P26" s="22"/>
      <c r="Q26" s="22"/>
      <c r="R26" s="22"/>
      <c r="S26" s="22"/>
    </row>
    <row r="27" spans="1:19" ht="15" customHeight="1" x14ac:dyDescent="0.25">
      <c r="A27" s="22"/>
      <c r="B27" s="22"/>
      <c r="C27" s="22"/>
      <c r="D27" s="22"/>
      <c r="E27" s="22"/>
      <c r="F27" s="22"/>
      <c r="G27" s="22"/>
      <c r="H27" s="22"/>
      <c r="I27" s="22"/>
      <c r="J27" s="22"/>
      <c r="K27" s="22"/>
      <c r="L27" s="22"/>
      <c r="M27" s="22"/>
      <c r="N27" s="22"/>
      <c r="O27" s="22"/>
      <c r="P27" s="22"/>
      <c r="Q27" s="22"/>
      <c r="R27" s="22"/>
      <c r="S27" s="22"/>
    </row>
    <row r="28" spans="1:19" s="17" customFormat="1" ht="14.25" x14ac:dyDescent="0.25">
      <c r="A28" s="20" t="s">
        <v>44</v>
      </c>
      <c r="B28" s="20"/>
      <c r="C28" s="20"/>
      <c r="D28" s="20"/>
      <c r="E28" s="20"/>
      <c r="F28" s="20"/>
      <c r="G28" s="20"/>
      <c r="H28" s="20"/>
      <c r="I28" s="20"/>
      <c r="J28" s="20"/>
      <c r="K28" s="20"/>
      <c r="L28" s="20"/>
      <c r="M28" s="20"/>
      <c r="N28" s="20"/>
      <c r="O28" s="20"/>
      <c r="P28" s="20"/>
      <c r="Q28" s="20"/>
      <c r="R28" s="20"/>
      <c r="S28" s="20"/>
    </row>
  </sheetData>
  <mergeCells count="17">
    <mergeCell ref="C18:D18"/>
    <mergeCell ref="A28:S28"/>
    <mergeCell ref="P12:Q12"/>
    <mergeCell ref="B14:R14"/>
    <mergeCell ref="A25:S25"/>
    <mergeCell ref="A26:S26"/>
    <mergeCell ref="A27:S27"/>
    <mergeCell ref="S18:S19"/>
    <mergeCell ref="A17:B17"/>
    <mergeCell ref="C17:D17"/>
    <mergeCell ref="N18:N19"/>
    <mergeCell ref="O18:O19"/>
    <mergeCell ref="P18:P19"/>
    <mergeCell ref="Q18:Q19"/>
    <mergeCell ref="R18:R19"/>
    <mergeCell ref="A18:A19"/>
    <mergeCell ref="B18:B19"/>
  </mergeCells>
  <conditionalFormatting sqref="R20">
    <cfRule type="containsText" dxfId="11" priority="10" operator="containsText" text="НЕ">
      <formula>NOT(ISERROR(SEARCH("НЕ",R20)))</formula>
    </cfRule>
    <cfRule type="containsText" dxfId="10" priority="11" operator="containsText" text="ОДНОРОДНЫЕ">
      <formula>NOT(ISERROR(SEARCH("ОДНОРОДНЫЕ",R20)))</formula>
    </cfRule>
    <cfRule type="containsText" dxfId="9" priority="12" operator="containsText" text="НЕОДНОРОДНЫЕ">
      <formula>NOT(ISERROR(SEARCH("НЕОДНОРОДНЫЕ",R20)))</formula>
    </cfRule>
  </conditionalFormatting>
  <conditionalFormatting sqref="R20">
    <cfRule type="containsText" dxfId="8" priority="7" operator="containsText" text="НЕОДНОРОДНЫЕ">
      <formula>NOT(ISERROR(SEARCH("НЕОДНОРОДНЫЕ",R20)))</formula>
    </cfRule>
    <cfRule type="containsText" dxfId="7" priority="8" operator="containsText" text="ОДНОРОДНЫЕ">
      <formula>NOT(ISERROR(SEARCH("ОДНОРОДНЫЕ",R20)))</formula>
    </cfRule>
    <cfRule type="containsText" dxfId="6" priority="9" operator="containsText" text="НЕОДНОРОДНЫЕ">
      <formula>NOT(ISERROR(SEARCH("НЕОДНОРОДНЫЕ",R20)))</formula>
    </cfRule>
  </conditionalFormatting>
  <conditionalFormatting sqref="R21:R22">
    <cfRule type="containsText" dxfId="5" priority="4" operator="containsText" text="НЕ">
      <formula>NOT(ISERROR(SEARCH("НЕ",R21)))</formula>
    </cfRule>
    <cfRule type="containsText" dxfId="4" priority="5" operator="containsText" text="ОДНОРОДНЫЕ">
      <formula>NOT(ISERROR(SEARCH("ОДНОРОДНЫЕ",R21)))</formula>
    </cfRule>
    <cfRule type="containsText" dxfId="3" priority="6" operator="containsText" text="НЕОДНОРОДНЫЕ">
      <formula>NOT(ISERROR(SEARCH("НЕОДНОРОДНЫЕ",R21)))</formula>
    </cfRule>
  </conditionalFormatting>
  <conditionalFormatting sqref="R21:R22">
    <cfRule type="containsText" dxfId="2" priority="1" operator="containsText" text="НЕОДНОРОДНЫЕ">
      <formula>NOT(ISERROR(SEARCH("НЕОДНОРОДНЫЕ",R21)))</formula>
    </cfRule>
    <cfRule type="containsText" dxfId="1" priority="2" operator="containsText" text="ОДНОРОДНЫЕ">
      <formula>NOT(ISERROR(SEARCH("ОДНОРОДНЫЕ",R21)))</formula>
    </cfRule>
    <cfRule type="containsText" dxfId="0" priority="3" operator="containsText" text="НЕОДНОРОДНЫЕ">
      <formula>NOT(ISERROR(SEARCH("НЕОДНОРОДНЫЕ",R21)))</formula>
    </cfRule>
  </conditionalFormatting>
  <pageMargins left="0.31496062992125984" right="0.19685039370078741" top="0.35433070866141736" bottom="0.35433070866141736" header="0.11811023622047245" footer="0.11811023622047245"/>
  <pageSetup paperSize="9" scale="74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2025-01-24T09:36:19Z</dcterms:modified>
</cp:coreProperties>
</file>