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1" i="1" l="1"/>
  <c r="I31" i="1"/>
  <c r="H31" i="1"/>
  <c r="M31" i="1" s="1"/>
  <c r="K31" i="1" l="1"/>
  <c r="L31" i="1" s="1"/>
  <c r="J30" i="1"/>
  <c r="I30" i="1"/>
  <c r="H30" i="1"/>
  <c r="M30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H24" i="1"/>
  <c r="M24" i="1" s="1"/>
  <c r="I24" i="1"/>
  <c r="J24" i="1"/>
  <c r="H25" i="1"/>
  <c r="I25" i="1"/>
  <c r="J25" i="1"/>
  <c r="H26" i="1"/>
  <c r="M26" i="1" s="1"/>
  <c r="I26" i="1"/>
  <c r="J26" i="1"/>
  <c r="K26" i="1" s="1"/>
  <c r="L26" i="1" s="1"/>
  <c r="K24" i="1" l="1"/>
  <c r="L24" i="1" s="1"/>
  <c r="K25" i="1"/>
  <c r="L25" i="1" s="1"/>
  <c r="K30" i="1"/>
  <c r="L30" i="1" s="1"/>
  <c r="M25" i="1"/>
  <c r="K23" i="1"/>
  <c r="L23" i="1" s="1"/>
  <c r="K22" i="1"/>
  <c r="L22" i="1" s="1"/>
  <c r="K21" i="1"/>
  <c r="L21" i="1" s="1"/>
  <c r="E33" i="1"/>
  <c r="H32" i="1"/>
  <c r="M32" i="1" s="1"/>
  <c r="I32" i="1"/>
  <c r="J32" i="1"/>
  <c r="K32" i="1" l="1"/>
  <c r="L32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K29" i="1" l="1"/>
  <c r="L29" i="1" s="1"/>
  <c r="K28" i="1"/>
  <c r="L28" i="1" s="1"/>
  <c r="K27" i="1"/>
  <c r="L27" i="1" s="1"/>
  <c r="H20" i="1" l="1"/>
  <c r="M20" i="1" l="1"/>
  <c r="M33" i="1" s="1"/>
  <c r="I20" i="1"/>
  <c r="J20" i="1"/>
  <c r="G33" i="1"/>
  <c r="F33" i="1"/>
  <c r="K20" i="1" l="1"/>
  <c r="L20" i="1" s="1"/>
</calcChain>
</file>

<file path=xl/sharedStrings.xml><?xml version="1.0" encoding="utf-8"?>
<sst xmlns="http://schemas.openxmlformats.org/spreadsheetml/2006/main" count="61" uniqueCount="50">
  <si>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</si>
  <si>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</si>
  <si>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</si>
  <si>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</si>
  <si>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</si>
  <si>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</si>
  <si>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</si>
  <si>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</si>
  <si>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</si>
  <si>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</si>
  <si>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</si>
  <si>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</si>
  <si>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</si>
  <si>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</si>
  <si>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</si>
  <si>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</si>
  <si>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</si>
  <si>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</si>
  <si>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</si>
  <si>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</si>
  <si>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</si>
  <si>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</si>
  <si>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</si>
  <si>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</si>
  <si>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</si>
  <si>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</si>
  <si>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</si>
  <si>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</si>
  <si>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шт.</t>
  </si>
  <si>
    <t>№ 036-25</t>
  </si>
  <si>
    <t>Шапочка-берет медицинская из нетканного материала</t>
  </si>
  <si>
    <t>Медицинская шапочка - колпак</t>
  </si>
  <si>
    <t>Простынь одноразовая Спанбонд  sms   70*200  № 100 шт. с перфорацией</t>
  </si>
  <si>
    <t>Простынь одноразовая Спанбонд  sms   70*80  № 100 шт. с перфорацией</t>
  </si>
  <si>
    <t>Комплект белья одноразового из нетканого материала для ограничения операционного поля, стерильный (КООП-01).</t>
  </si>
  <si>
    <t>Комплект белья одноразового из нетканого материала для ограничения операционного поля, стерильный (КООП-02)</t>
  </si>
  <si>
    <t xml:space="preserve">Чехол защитный для шнура и трубок одноразовый, стерильный </t>
  </si>
  <si>
    <t>Комплект одежды хирургический стерильный КХ-01</t>
  </si>
  <si>
    <t>Салфетка одноразовая Спанлейс 30*20 № 100 шт.</t>
  </si>
  <si>
    <t>Халат хирургический стерильный плотность не менее 25</t>
  </si>
  <si>
    <t>пачка</t>
  </si>
  <si>
    <t>рул.</t>
  </si>
  <si>
    <t>Салфетка одноразовая Спанлейс 30*40 № 100 шт.</t>
  </si>
  <si>
    <t>Салфетка одноразовая Спанбонд 40*60 № 200 шт. с перфорацией</t>
  </si>
  <si>
    <t>Халат для работы сидя стерильный плотность 37 (+/-2) г/м2.</t>
  </si>
  <si>
    <t>на поставку изделий медицинских одноразовых из нетканого материала</t>
  </si>
  <si>
    <t>КП вх. № 480-02/25 от 26.02.2025</t>
  </si>
  <si>
    <t>КП вх. № 481-02/25 от 26.02.2025</t>
  </si>
  <si>
    <t>КП вх. № 482-02/25 от 26.02.2025</t>
  </si>
  <si>
    <t>Исходя из имеющегося у Заказчика объёма финансового обеспечения для осуществления закупки НМЦД устанавливается в размере 1 161 772 руб. (один миллион сто шестьдесят одна тысяча семьсот семьдесят два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</si>
</sst>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13" zoomScaleNormal="100" zoomScalePageLayoutView="70" workbookViewId="0">
      <selection activeCell="F20" sqref="F20:F3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0" t="s">
        <v>45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4" t="s">
        <v>16</v>
      </c>
      <c r="K12" s="44"/>
      <c r="M12" s="1" t="s">
        <v>14</v>
      </c>
    </row>
    <row r="14" spans="2:13" x14ac:dyDescent="0.25">
      <c r="B14" s="44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7" ht="54.6" customHeight="1" x14ac:dyDescent="0.25">
      <c r="A17" s="47"/>
      <c r="B17" s="48"/>
      <c r="C17" s="49"/>
      <c r="D17" s="48"/>
      <c r="E17" s="14" t="s">
        <v>46</v>
      </c>
      <c r="F17" s="14" t="s">
        <v>47</v>
      </c>
      <c r="G17" s="14" t="s">
        <v>48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52" t="s">
        <v>0</v>
      </c>
      <c r="B18" s="52" t="s">
        <v>1</v>
      </c>
      <c r="C18" s="52" t="s">
        <v>2</v>
      </c>
      <c r="D18" s="52"/>
      <c r="E18" s="26" t="s">
        <v>24</v>
      </c>
      <c r="F18" s="26" t="s">
        <v>25</v>
      </c>
      <c r="G18" s="26" t="s">
        <v>26</v>
      </c>
      <c r="H18" s="50" t="s">
        <v>11</v>
      </c>
      <c r="I18" s="52" t="s">
        <v>8</v>
      </c>
      <c r="J18" s="52" t="s">
        <v>9</v>
      </c>
      <c r="K18" s="52" t="s">
        <v>10</v>
      </c>
      <c r="L18" s="52" t="s">
        <v>6</v>
      </c>
      <c r="M18" s="46" t="s">
        <v>7</v>
      </c>
    </row>
    <row r="19" spans="1:17" x14ac:dyDescent="0.25">
      <c r="A19" s="53"/>
      <c r="B19" s="53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51"/>
      <c r="I19" s="52"/>
      <c r="J19" s="52"/>
      <c r="K19" s="52"/>
      <c r="L19" s="52"/>
      <c r="M19" s="46"/>
    </row>
    <row r="20" spans="1:17" s="11" customFormat="1" ht="30" x14ac:dyDescent="0.25">
      <c r="A20" s="18">
        <v>1</v>
      </c>
      <c r="B20" s="55" t="s">
        <v>30</v>
      </c>
      <c r="C20" s="54" t="s">
        <v>28</v>
      </c>
      <c r="D20" s="27">
        <v>14000</v>
      </c>
      <c r="E20" s="19">
        <v>2.7</v>
      </c>
      <c r="F20" s="12">
        <v>2.5299999999999998</v>
      </c>
      <c r="G20" s="12">
        <v>3</v>
      </c>
      <c r="H20" s="12">
        <f>ROUND(AVERAGE(E20:G20),2)</f>
        <v>2.74</v>
      </c>
      <c r="I20" s="15">
        <f t="shared" ref="I20:I31" si="0" xml:space="preserve"> COUNT(E20:G20)</f>
        <v>3</v>
      </c>
      <c r="J20" s="15">
        <f t="shared" ref="J20:J31" si="1">STDEV(E20:G20)</f>
        <v>0.23797758998135385</v>
      </c>
      <c r="K20" s="15">
        <f t="shared" ref="K20:K31" si="2">J20/H20*100</f>
        <v>8.6853135029691177</v>
      </c>
      <c r="L20" s="15" t="str">
        <f t="shared" ref="L20:L31" si="3">IF(K20&lt;33,"ОДНОРОДНЫЕ","НЕОДНОРОДНЫЕ")</f>
        <v>ОДНОРОДНЫЕ</v>
      </c>
      <c r="M20" s="12">
        <f t="shared" ref="M20:M31" si="4">D20*H20</f>
        <v>38360</v>
      </c>
      <c r="O20" s="31"/>
      <c r="P20" s="31"/>
      <c r="Q20" s="13"/>
    </row>
    <row r="21" spans="1:17" s="35" customFormat="1" x14ac:dyDescent="0.25">
      <c r="A21" s="18">
        <v>2</v>
      </c>
      <c r="B21" s="55" t="s">
        <v>31</v>
      </c>
      <c r="C21" s="54" t="s">
        <v>27</v>
      </c>
      <c r="D21" s="27">
        <v>800</v>
      </c>
      <c r="E21" s="19">
        <v>5.8</v>
      </c>
      <c r="F21" s="36">
        <v>5.5</v>
      </c>
      <c r="G21" s="36">
        <v>6</v>
      </c>
      <c r="H21" s="36">
        <f t="shared" ref="H21:H23" si="5">ROUND(AVERAGE(E21:G21),2)</f>
        <v>5.77</v>
      </c>
      <c r="I21" s="34">
        <f t="shared" si="0"/>
        <v>3</v>
      </c>
      <c r="J21" s="34">
        <f t="shared" si="1"/>
        <v>0.25166114784235832</v>
      </c>
      <c r="K21" s="34">
        <f t="shared" si="2"/>
        <v>4.3615450232644424</v>
      </c>
      <c r="L21" s="34" t="str">
        <f t="shared" si="3"/>
        <v>ОДНОРОДНЫЕ</v>
      </c>
      <c r="M21" s="36">
        <f t="shared" si="4"/>
        <v>4616</v>
      </c>
      <c r="O21" s="31"/>
      <c r="P21" s="31"/>
    </row>
    <row r="22" spans="1:17" s="35" customFormat="1" ht="30" x14ac:dyDescent="0.25">
      <c r="A22" s="18">
        <v>3</v>
      </c>
      <c r="B22" s="56" t="s">
        <v>38</v>
      </c>
      <c r="C22" s="54" t="s">
        <v>40</v>
      </c>
      <c r="D22" s="27">
        <v>288</v>
      </c>
      <c r="E22" s="19">
        <v>177</v>
      </c>
      <c r="F22" s="36">
        <v>168</v>
      </c>
      <c r="G22" s="36">
        <v>185</v>
      </c>
      <c r="H22" s="36">
        <f t="shared" si="5"/>
        <v>176.67</v>
      </c>
      <c r="I22" s="34">
        <f t="shared" si="0"/>
        <v>3</v>
      </c>
      <c r="J22" s="34">
        <f t="shared" si="1"/>
        <v>8.5049005481153817</v>
      </c>
      <c r="K22" s="34">
        <f t="shared" si="2"/>
        <v>4.8140038196158841</v>
      </c>
      <c r="L22" s="34" t="str">
        <f t="shared" si="3"/>
        <v>ОДНОРОДНЫЕ</v>
      </c>
      <c r="M22" s="36">
        <f t="shared" si="4"/>
        <v>50880.959999999999</v>
      </c>
      <c r="O22" s="31"/>
      <c r="P22" s="31"/>
    </row>
    <row r="23" spans="1:17" s="35" customFormat="1" ht="30" x14ac:dyDescent="0.25">
      <c r="A23" s="18">
        <v>4</v>
      </c>
      <c r="B23" s="56" t="s">
        <v>42</v>
      </c>
      <c r="C23" s="54" t="s">
        <v>40</v>
      </c>
      <c r="D23" s="27">
        <v>630</v>
      </c>
      <c r="E23" s="19">
        <v>330</v>
      </c>
      <c r="F23" s="36">
        <v>312</v>
      </c>
      <c r="G23" s="36">
        <v>350</v>
      </c>
      <c r="H23" s="36">
        <f t="shared" si="5"/>
        <v>330.67</v>
      </c>
      <c r="I23" s="34">
        <f t="shared" si="0"/>
        <v>3</v>
      </c>
      <c r="J23" s="34">
        <f t="shared" si="1"/>
        <v>19.008769905844336</v>
      </c>
      <c r="K23" s="34">
        <f t="shared" si="2"/>
        <v>5.7485619819893961</v>
      </c>
      <c r="L23" s="34" t="str">
        <f t="shared" si="3"/>
        <v>ОДНОРОДНЫЕ</v>
      </c>
      <c r="M23" s="36">
        <f t="shared" si="4"/>
        <v>208322.1</v>
      </c>
      <c r="O23" s="31"/>
      <c r="P23" s="31"/>
    </row>
    <row r="24" spans="1:17" s="35" customFormat="1" ht="30" x14ac:dyDescent="0.25">
      <c r="A24" s="18">
        <v>5</v>
      </c>
      <c r="B24" s="56" t="s">
        <v>32</v>
      </c>
      <c r="C24" s="54" t="s">
        <v>41</v>
      </c>
      <c r="D24" s="27">
        <v>360</v>
      </c>
      <c r="E24" s="19">
        <v>830</v>
      </c>
      <c r="F24" s="36">
        <v>792</v>
      </c>
      <c r="G24" s="36">
        <v>870</v>
      </c>
      <c r="H24" s="36">
        <f t="shared" ref="H24:H26" si="6">ROUND(AVERAGE(E24:G24),2)</f>
        <v>830.67</v>
      </c>
      <c r="I24" s="34">
        <f t="shared" ref="I24:I26" si="7" xml:space="preserve"> COUNT(E24:G24)</f>
        <v>3</v>
      </c>
      <c r="J24" s="34">
        <f t="shared" ref="J24:J26" si="8">STDEV(E24:G24)</f>
        <v>39.004273270160198</v>
      </c>
      <c r="K24" s="34">
        <f t="shared" ref="K24:K26" si="9">J24/H24*100</f>
        <v>4.6955196732950757</v>
      </c>
      <c r="L24" s="34" t="str">
        <f t="shared" ref="L24:L26" si="10">IF(K24&lt;33,"ОДНОРОДНЫЕ","НЕОДНОРОДНЫЕ")</f>
        <v>ОДНОРОДНЫЕ</v>
      </c>
      <c r="M24" s="36">
        <f t="shared" ref="M24:M26" si="11">D24*H24</f>
        <v>299041.2</v>
      </c>
      <c r="O24" s="31"/>
      <c r="P24" s="31"/>
    </row>
    <row r="25" spans="1:17" s="35" customFormat="1" ht="30" x14ac:dyDescent="0.25">
      <c r="A25" s="18">
        <v>6</v>
      </c>
      <c r="B25" s="56" t="s">
        <v>33</v>
      </c>
      <c r="C25" s="54" t="s">
        <v>41</v>
      </c>
      <c r="D25" s="27">
        <v>120</v>
      </c>
      <c r="E25" s="19">
        <v>680</v>
      </c>
      <c r="F25" s="36">
        <v>649</v>
      </c>
      <c r="G25" s="36">
        <v>715</v>
      </c>
      <c r="H25" s="36">
        <f t="shared" si="6"/>
        <v>681.33</v>
      </c>
      <c r="I25" s="34">
        <f t="shared" si="7"/>
        <v>3</v>
      </c>
      <c r="J25" s="34">
        <f t="shared" si="8"/>
        <v>33.020195840323737</v>
      </c>
      <c r="K25" s="34">
        <f t="shared" si="9"/>
        <v>4.8464321019658216</v>
      </c>
      <c r="L25" s="34" t="str">
        <f t="shared" si="10"/>
        <v>ОДНОРОДНЫЕ</v>
      </c>
      <c r="M25" s="36">
        <f t="shared" si="11"/>
        <v>81759.600000000006</v>
      </c>
      <c r="O25" s="31"/>
      <c r="P25" s="31"/>
    </row>
    <row r="26" spans="1:17" s="35" customFormat="1" ht="30" x14ac:dyDescent="0.25">
      <c r="A26" s="18">
        <v>7</v>
      </c>
      <c r="B26" s="56" t="s">
        <v>43</v>
      </c>
      <c r="C26" s="54" t="s">
        <v>41</v>
      </c>
      <c r="D26" s="27">
        <v>240</v>
      </c>
      <c r="E26" s="19">
        <v>312</v>
      </c>
      <c r="F26" s="36">
        <v>297</v>
      </c>
      <c r="G26" s="36">
        <v>330</v>
      </c>
      <c r="H26" s="36">
        <f t="shared" si="6"/>
        <v>313</v>
      </c>
      <c r="I26" s="34">
        <f t="shared" si="7"/>
        <v>3</v>
      </c>
      <c r="J26" s="34">
        <f t="shared" si="8"/>
        <v>16.522711641858304</v>
      </c>
      <c r="K26" s="34">
        <f t="shared" si="9"/>
        <v>5.2788216108173494</v>
      </c>
      <c r="L26" s="34" t="str">
        <f t="shared" si="10"/>
        <v>ОДНОРОДНЫЕ</v>
      </c>
      <c r="M26" s="36">
        <f t="shared" si="11"/>
        <v>75120</v>
      </c>
      <c r="O26" s="31"/>
      <c r="P26" s="31"/>
    </row>
    <row r="27" spans="1:17" s="28" customFormat="1" ht="45" x14ac:dyDescent="0.25">
      <c r="A27" s="18">
        <v>8</v>
      </c>
      <c r="B27" s="56" t="s">
        <v>34</v>
      </c>
      <c r="C27" s="54" t="s">
        <v>27</v>
      </c>
      <c r="D27" s="27">
        <v>480</v>
      </c>
      <c r="E27" s="19">
        <v>360</v>
      </c>
      <c r="F27" s="29">
        <v>341</v>
      </c>
      <c r="G27" s="29">
        <v>380</v>
      </c>
      <c r="H27" s="29">
        <f t="shared" ref="H27:H31" si="12">ROUND(AVERAGE(E27:G27),2)</f>
        <v>360.33</v>
      </c>
      <c r="I27" s="30">
        <f t="shared" si="0"/>
        <v>3</v>
      </c>
      <c r="J27" s="30">
        <f t="shared" si="1"/>
        <v>19.502136635080099</v>
      </c>
      <c r="K27" s="30">
        <f t="shared" si="2"/>
        <v>5.4122989024172563</v>
      </c>
      <c r="L27" s="30" t="str">
        <f t="shared" si="3"/>
        <v>ОДНОРОДНЫЕ</v>
      </c>
      <c r="M27" s="29">
        <f t="shared" si="4"/>
        <v>172958.4</v>
      </c>
      <c r="O27" s="31"/>
      <c r="P27" s="31"/>
    </row>
    <row r="28" spans="1:17" s="28" customFormat="1" ht="45" x14ac:dyDescent="0.25">
      <c r="A28" s="18">
        <v>9</v>
      </c>
      <c r="B28" s="56" t="s">
        <v>35</v>
      </c>
      <c r="C28" s="54" t="s">
        <v>27</v>
      </c>
      <c r="D28" s="27">
        <v>110</v>
      </c>
      <c r="E28" s="19">
        <v>590</v>
      </c>
      <c r="F28" s="29">
        <v>561</v>
      </c>
      <c r="G28" s="29">
        <v>620</v>
      </c>
      <c r="H28" s="29">
        <f t="shared" si="12"/>
        <v>590.33000000000004</v>
      </c>
      <c r="I28" s="30">
        <f t="shared" si="0"/>
        <v>3</v>
      </c>
      <c r="J28" s="30">
        <f t="shared" si="1"/>
        <v>29.501412395567321</v>
      </c>
      <c r="K28" s="30">
        <f t="shared" si="2"/>
        <v>4.9974442084202595</v>
      </c>
      <c r="L28" s="30" t="str">
        <f t="shared" si="3"/>
        <v>ОДНОРОДНЫЕ</v>
      </c>
      <c r="M28" s="29">
        <f t="shared" si="4"/>
        <v>64936.3</v>
      </c>
      <c r="O28" s="31"/>
      <c r="P28" s="31"/>
    </row>
    <row r="29" spans="1:17" s="28" customFormat="1" ht="30" x14ac:dyDescent="0.25">
      <c r="A29" s="18">
        <v>10</v>
      </c>
      <c r="B29" s="56" t="s">
        <v>36</v>
      </c>
      <c r="C29" s="54" t="s">
        <v>28</v>
      </c>
      <c r="D29" s="27">
        <v>1200</v>
      </c>
      <c r="E29" s="19">
        <v>70</v>
      </c>
      <c r="F29" s="29">
        <v>66</v>
      </c>
      <c r="G29" s="29">
        <v>75</v>
      </c>
      <c r="H29" s="29">
        <f t="shared" si="12"/>
        <v>70.33</v>
      </c>
      <c r="I29" s="30">
        <f t="shared" si="0"/>
        <v>3</v>
      </c>
      <c r="J29" s="30">
        <f t="shared" si="1"/>
        <v>4.5092497528228943</v>
      </c>
      <c r="K29" s="30">
        <f t="shared" si="2"/>
        <v>6.4115594381101868</v>
      </c>
      <c r="L29" s="30" t="str">
        <f t="shared" si="3"/>
        <v>ОДНОРОДНЫЕ</v>
      </c>
      <c r="M29" s="29">
        <f t="shared" si="4"/>
        <v>84396</v>
      </c>
      <c r="O29" s="31"/>
      <c r="P29" s="31"/>
    </row>
    <row r="30" spans="1:17" s="35" customFormat="1" ht="30" x14ac:dyDescent="0.25">
      <c r="A30" s="18">
        <v>11</v>
      </c>
      <c r="B30" s="56" t="s">
        <v>37</v>
      </c>
      <c r="C30" s="54" t="s">
        <v>27</v>
      </c>
      <c r="D30" s="27">
        <v>418</v>
      </c>
      <c r="E30" s="19">
        <v>300</v>
      </c>
      <c r="F30" s="36">
        <v>286</v>
      </c>
      <c r="G30" s="36">
        <v>315</v>
      </c>
      <c r="H30" s="36">
        <f t="shared" si="12"/>
        <v>300.33</v>
      </c>
      <c r="I30" s="34">
        <f t="shared" si="0"/>
        <v>3</v>
      </c>
      <c r="J30" s="34">
        <f t="shared" si="1"/>
        <v>14.502873278538061</v>
      </c>
      <c r="K30" s="34">
        <f t="shared" si="2"/>
        <v>4.828979215708741</v>
      </c>
      <c r="L30" s="34" t="str">
        <f t="shared" si="3"/>
        <v>ОДНОРОДНЫЕ</v>
      </c>
      <c r="M30" s="36">
        <f t="shared" si="4"/>
        <v>125537.93999999999</v>
      </c>
      <c r="O30" s="31"/>
      <c r="P30" s="31"/>
    </row>
    <row r="31" spans="1:17" s="38" customFormat="1" ht="30" x14ac:dyDescent="0.25">
      <c r="A31" s="18">
        <v>12</v>
      </c>
      <c r="B31" s="56" t="s">
        <v>39</v>
      </c>
      <c r="C31" s="54" t="s">
        <v>27</v>
      </c>
      <c r="D31" s="27">
        <v>50</v>
      </c>
      <c r="E31" s="19">
        <v>197</v>
      </c>
      <c r="F31" s="39">
        <v>187</v>
      </c>
      <c r="G31" s="39">
        <v>206</v>
      </c>
      <c r="H31" s="39">
        <f t="shared" si="12"/>
        <v>196.67</v>
      </c>
      <c r="I31" s="37">
        <f t="shared" si="0"/>
        <v>3</v>
      </c>
      <c r="J31" s="37">
        <f t="shared" si="1"/>
        <v>9.5043849529221678</v>
      </c>
      <c r="K31" s="37">
        <f t="shared" si="2"/>
        <v>4.8326562022281836</v>
      </c>
      <c r="L31" s="37" t="str">
        <f t="shared" si="3"/>
        <v>ОДНОРОДНЫЕ</v>
      </c>
      <c r="M31" s="39">
        <f t="shared" si="4"/>
        <v>9833.5</v>
      </c>
      <c r="O31" s="31"/>
      <c r="P31" s="31"/>
    </row>
    <row r="32" spans="1:17" s="28" customFormat="1" ht="30" x14ac:dyDescent="0.25">
      <c r="A32" s="18">
        <v>13</v>
      </c>
      <c r="B32" s="56" t="s">
        <v>44</v>
      </c>
      <c r="C32" s="54" t="s">
        <v>27</v>
      </c>
      <c r="D32" s="27">
        <v>30</v>
      </c>
      <c r="E32" s="19">
        <v>324</v>
      </c>
      <c r="F32" s="29">
        <v>308</v>
      </c>
      <c r="G32" s="29">
        <v>340</v>
      </c>
      <c r="H32" s="33">
        <f t="shared" ref="H32" si="13">ROUND(AVERAGE(E32:G32),2)</f>
        <v>324</v>
      </c>
      <c r="I32" s="32">
        <f t="shared" ref="I32" si="14" xml:space="preserve"> COUNT(E32:G32)</f>
        <v>3</v>
      </c>
      <c r="J32" s="32">
        <f t="shared" ref="J32" si="15">STDEV(E32:G32)</f>
        <v>16</v>
      </c>
      <c r="K32" s="32">
        <f t="shared" ref="K32" si="16">J32/H32*100</f>
        <v>4.9382716049382713</v>
      </c>
      <c r="L32" s="32" t="str">
        <f t="shared" ref="L32" si="17">IF(K32&lt;33,"ОДНОРОДНЫЕ","НЕОДНОРОДНЫЕ")</f>
        <v>ОДНОРОДНЫЕ</v>
      </c>
      <c r="M32" s="33">
        <f t="shared" ref="M32" si="18">D32*H32</f>
        <v>9720</v>
      </c>
      <c r="O32" s="31"/>
      <c r="P32" s="31"/>
    </row>
    <row r="33" spans="1:16" x14ac:dyDescent="0.25">
      <c r="A33" s="18"/>
      <c r="B33" s="20"/>
      <c r="C33" s="21"/>
      <c r="D33" s="22"/>
      <c r="E33" s="12">
        <f>SUMPRODUCT($D$20:$D$32,E20:E32)</f>
        <v>1223266</v>
      </c>
      <c r="F33" s="12">
        <f>SUMPRODUCT($D$20:$D$32,F20:F32)</f>
        <v>1161772</v>
      </c>
      <c r="G33" s="23">
        <f>SUMPRODUCT($D$20:$D$32,G20:G32)</f>
        <v>1291550</v>
      </c>
      <c r="H33" s="12"/>
      <c r="I33" s="15"/>
      <c r="J33" s="15"/>
      <c r="K33" s="15"/>
      <c r="L33" s="15"/>
      <c r="M33" s="24">
        <f>SUM(M20:M32)</f>
        <v>1225482</v>
      </c>
      <c r="O33" s="31"/>
      <c r="P33" s="31"/>
    </row>
    <row r="34" spans="1:16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  <c r="O34" s="31"/>
      <c r="P34" s="31"/>
    </row>
    <row r="35" spans="1:16" x14ac:dyDescent="0.25">
      <c r="A35" s="45" t="s">
        <v>19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O35" s="31"/>
      <c r="P35" s="31"/>
    </row>
    <row r="36" spans="1:16" x14ac:dyDescent="0.25">
      <c r="A36" s="43" t="s">
        <v>18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O36" s="31"/>
      <c r="P36" s="31"/>
    </row>
    <row r="37" spans="1:16" ht="1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O37" s="31"/>
      <c r="P37" s="31"/>
    </row>
    <row r="38" spans="1:16" s="4" customFormat="1" ht="37.5" customHeight="1" x14ac:dyDescent="0.25">
      <c r="A38" s="41" t="s">
        <v>49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"/>
      <c r="O38" s="3"/>
    </row>
    <row r="39" spans="1:16" x14ac:dyDescent="0.25">
      <c r="A39" s="4"/>
      <c r="B39" s="4"/>
      <c r="C39" s="4"/>
      <c r="D39" s="4"/>
      <c r="E39" s="5"/>
      <c r="F39" s="5"/>
      <c r="G39" s="5"/>
      <c r="H39" s="5"/>
      <c r="I39" s="4"/>
      <c r="J39" s="4"/>
      <c r="K39" s="4"/>
      <c r="L39" s="4"/>
      <c r="M39" s="5"/>
    </row>
    <row r="40" spans="1:16" x14ac:dyDescent="0.25">
      <c r="A40" s="4"/>
      <c r="B40" s="4"/>
      <c r="C40" s="4"/>
      <c r="D40" s="4"/>
      <c r="E40" s="5"/>
      <c r="F40" s="5"/>
      <c r="G40" s="5"/>
      <c r="H40" s="5"/>
      <c r="I40" s="4"/>
      <c r="J40" s="25"/>
      <c r="K40" s="4"/>
      <c r="L40" s="4"/>
      <c r="M40" s="5"/>
    </row>
    <row r="41" spans="1:16" x14ac:dyDescent="0.25">
      <c r="A41" s="4"/>
      <c r="B41" s="4"/>
      <c r="C41" s="4"/>
      <c r="D41" s="4"/>
      <c r="E41" s="5"/>
      <c r="F41" s="5"/>
      <c r="G41" s="5"/>
      <c r="H41" s="5"/>
      <c r="I41" s="4"/>
      <c r="J41" s="4"/>
      <c r="K41" s="4"/>
      <c r="L41" s="4"/>
      <c r="M41" s="5"/>
    </row>
    <row r="42" spans="1:16" x14ac:dyDescent="0.25">
      <c r="A42" s="4"/>
      <c r="B42" s="4"/>
      <c r="C42" s="4"/>
      <c r="D42" s="4"/>
      <c r="E42" s="5"/>
      <c r="F42" s="5"/>
      <c r="G42" s="5"/>
      <c r="H42" s="5"/>
      <c r="I42" s="4"/>
      <c r="J42" s="4"/>
      <c r="K42" s="4"/>
      <c r="L42" s="4"/>
      <c r="M42" s="5"/>
    </row>
    <row r="44" spans="1:16" x14ac:dyDescent="0.25">
      <c r="L44" s="7"/>
    </row>
    <row r="46" spans="1:16" x14ac:dyDescent="0.25">
      <c r="L46" s="7"/>
    </row>
  </sheetData>
  <mergeCells count="18">
    <mergeCell ref="B18:B19"/>
    <mergeCell ref="C18:D18"/>
    <mergeCell ref="E3:M3"/>
    <mergeCell ref="A38:M38"/>
    <mergeCell ref="A37:M37"/>
    <mergeCell ref="J12:K12"/>
    <mergeCell ref="B14:L14"/>
    <mergeCell ref="A35:M35"/>
    <mergeCell ref="A36:M3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 L33">
    <cfRule type="containsText" dxfId="77" priority="556" operator="containsText" text="НЕ">
      <formula>NOT(ISERROR(SEARCH("НЕ",L20)))</formula>
    </cfRule>
    <cfRule type="containsText" dxfId="76" priority="557" operator="containsText" text="ОДНОРОДНЫЕ">
      <formula>NOT(ISERROR(SEARCH("ОДНОРОДНЫЕ",L20)))</formula>
    </cfRule>
    <cfRule type="containsText" dxfId="75" priority="558" operator="containsText" text="НЕОДНОРОДНЫЕ">
      <formula>NOT(ISERROR(SEARCH("НЕОДНОРОДНЫЕ",L20)))</formula>
    </cfRule>
  </conditionalFormatting>
  <conditionalFormatting sqref="L20 L33">
    <cfRule type="containsText" dxfId="74" priority="553" operator="containsText" text="НЕОДНОРОДНЫЕ">
      <formula>NOT(ISERROR(SEARCH("НЕОДНОРОДНЫЕ",L20)))</formula>
    </cfRule>
    <cfRule type="containsText" dxfId="73" priority="554" operator="containsText" text="ОДНОРОДНЫЕ">
      <formula>NOT(ISERROR(SEARCH("ОДНОРОДНЫЕ",L20)))</formula>
    </cfRule>
    <cfRule type="containsText" dxfId="72" priority="555" operator="containsText" text="НЕОДНОРОДНЫЕ">
      <formula>NOT(ISERROR(SEARCH("НЕОДНОРОДНЫЕ",L20)))</formula>
    </cfRule>
  </conditionalFormatting>
  <conditionalFormatting sqref="L27">
    <cfRule type="containsText" dxfId="71" priority="340" operator="containsText" text="НЕ">
      <formula>NOT(ISERROR(SEARCH("НЕ",L27)))</formula>
    </cfRule>
    <cfRule type="containsText" dxfId="70" priority="341" operator="containsText" text="ОДНОРОДНЫЕ">
      <formula>NOT(ISERROR(SEARCH("ОДНОРОДНЫЕ",L27)))</formula>
    </cfRule>
    <cfRule type="containsText" dxfId="69" priority="342" operator="containsText" text="НЕОДНОРОДНЫЕ">
      <formula>NOT(ISERROR(SEARCH("НЕОДНОРОДНЫЕ",L27)))</formula>
    </cfRule>
  </conditionalFormatting>
  <conditionalFormatting sqref="L27">
    <cfRule type="containsText" dxfId="68" priority="337" operator="containsText" text="НЕОДНОРОДНЫЕ">
      <formula>NOT(ISERROR(SEARCH("НЕОДНОРОДНЫЕ",L27)))</formula>
    </cfRule>
    <cfRule type="containsText" dxfId="67" priority="338" operator="containsText" text="ОДНОРОДНЫЕ">
      <formula>NOT(ISERROR(SEARCH("ОДНОРОДНЫЕ",L27)))</formula>
    </cfRule>
    <cfRule type="containsText" dxfId="66" priority="339" operator="containsText" text="НЕОДНОРОДНЫЕ">
      <formula>NOT(ISERROR(SEARCH("НЕОДНОРОДНЫЕ",L27)))</formula>
    </cfRule>
  </conditionalFormatting>
  <conditionalFormatting sqref="L28">
    <cfRule type="containsText" dxfId="65" priority="334" operator="containsText" text="НЕ">
      <formula>NOT(ISERROR(SEARCH("НЕ",L28)))</formula>
    </cfRule>
    <cfRule type="containsText" dxfId="64" priority="335" operator="containsText" text="ОДНОРОДНЫЕ">
      <formula>NOT(ISERROR(SEARCH("ОДНОРОДНЫЕ",L28)))</formula>
    </cfRule>
    <cfRule type="containsText" dxfId="63" priority="336" operator="containsText" text="НЕОДНОРОДНЫЕ">
      <formula>NOT(ISERROR(SEARCH("НЕОДНОРОДНЫЕ",L28)))</formula>
    </cfRule>
  </conditionalFormatting>
  <conditionalFormatting sqref="L28">
    <cfRule type="containsText" dxfId="62" priority="331" operator="containsText" text="НЕОДНОРОДНЫЕ">
      <formula>NOT(ISERROR(SEARCH("НЕОДНОРОДНЫЕ",L28)))</formula>
    </cfRule>
    <cfRule type="containsText" dxfId="61" priority="332" operator="containsText" text="ОДНОРОДНЫЕ">
      <formula>NOT(ISERROR(SEARCH("ОДНОРОДНЫЕ",L28)))</formula>
    </cfRule>
    <cfRule type="containsText" dxfId="60" priority="333" operator="containsText" text="НЕОДНОРОДНЫЕ">
      <formula>NOT(ISERROR(SEARCH("НЕОДНОРОДНЫЕ",L28)))</formula>
    </cfRule>
  </conditionalFormatting>
  <conditionalFormatting sqref="L29 L32">
    <cfRule type="containsText" dxfId="59" priority="112" operator="containsText" text="НЕ">
      <formula>NOT(ISERROR(SEARCH("НЕ",L29)))</formula>
    </cfRule>
    <cfRule type="containsText" dxfId="58" priority="113" operator="containsText" text="ОДНОРОДНЫЕ">
      <formula>NOT(ISERROR(SEARCH("ОДНОРОДНЫЕ",L29)))</formula>
    </cfRule>
    <cfRule type="containsText" dxfId="57" priority="114" operator="containsText" text="НЕОДНОРОДНЫЕ">
      <formula>NOT(ISERROR(SEARCH("НЕОДНОРОДНЫЕ",L29)))</formula>
    </cfRule>
  </conditionalFormatting>
  <conditionalFormatting sqref="L29 L32">
    <cfRule type="containsText" dxfId="56" priority="109" operator="containsText" text="НЕОДНОРОДНЫЕ">
      <formula>NOT(ISERROR(SEARCH("НЕОДНОРОДНЫЕ",L29)))</formula>
    </cfRule>
    <cfRule type="containsText" dxfId="55" priority="110" operator="containsText" text="ОДНОРОДНЫЕ">
      <formula>NOT(ISERROR(SEARCH("ОДНОРОДНЫЕ",L29)))</formula>
    </cfRule>
    <cfRule type="containsText" dxfId="54" priority="111" operator="containsText" text="НЕОДНОРОДНЫЕ">
      <formula>NOT(ISERROR(SEARCH("НЕОДНОРОДНЫЕ",L29)))</formula>
    </cfRule>
  </conditionalFormatting>
  <conditionalFormatting sqref="L24">
    <cfRule type="containsText" dxfId="53" priority="46" operator="containsText" text="НЕ">
      <formula>NOT(ISERROR(SEARCH("НЕ",L24)))</formula>
    </cfRule>
    <cfRule type="containsText" dxfId="52" priority="47" operator="containsText" text="ОДНОРОДНЫЕ">
      <formula>NOT(ISERROR(SEARCH("ОДНОРОДНЫЕ",L24)))</formula>
    </cfRule>
    <cfRule type="containsText" dxfId="51" priority="48" operator="containsText" text="НЕОДНОРОДНЫЕ">
      <formula>NOT(ISERROR(SEARCH("НЕОДНОРОДНЫЕ",L24)))</formula>
    </cfRule>
  </conditionalFormatting>
  <conditionalFormatting sqref="L24">
    <cfRule type="containsText" dxfId="50" priority="43" operator="containsText" text="НЕОДНОРОДНЫЕ">
      <formula>NOT(ISERROR(SEARCH("НЕОДНОРОДНЫЕ",L24)))</formula>
    </cfRule>
    <cfRule type="containsText" dxfId="49" priority="44" operator="containsText" text="ОДНОРОДНЫЕ">
      <formula>NOT(ISERROR(SEARCH("ОДНОРОДНЫЕ",L24)))</formula>
    </cfRule>
    <cfRule type="containsText" dxfId="48" priority="45" operator="containsText" text="НЕОДНОРОДНЫЕ">
      <formula>NOT(ISERROR(SEARCH("НЕОДНОРОДНЫЕ",L24)))</formula>
    </cfRule>
  </conditionalFormatting>
  <conditionalFormatting sqref="L25">
    <cfRule type="containsText" dxfId="47" priority="40" operator="containsText" text="НЕ">
      <formula>NOT(ISERROR(SEARCH("НЕ",L25)))</formula>
    </cfRule>
    <cfRule type="containsText" dxfId="46" priority="41" operator="containsText" text="ОДНОРОДНЫЕ">
      <formula>NOT(ISERROR(SEARCH("ОДНОРОДНЫЕ",L25)))</formula>
    </cfRule>
    <cfRule type="containsText" dxfId="45" priority="42" operator="containsText" text="НЕОДНОРОДНЫЕ">
      <formula>NOT(ISERROR(SEARCH("НЕОДНОРОДНЫЕ",L25)))</formula>
    </cfRule>
  </conditionalFormatting>
  <conditionalFormatting sqref="L25">
    <cfRule type="containsText" dxfId="44" priority="37" operator="containsText" text="НЕОДНОРОДНЫЕ">
      <formula>NOT(ISERROR(SEARCH("НЕОДНОРОДНЫЕ",L25)))</formula>
    </cfRule>
    <cfRule type="containsText" dxfId="43" priority="38" operator="containsText" text="ОДНОРОДНЫЕ">
      <formula>NOT(ISERROR(SEARCH("ОДНОРОДНЫЕ",L25)))</formula>
    </cfRule>
    <cfRule type="containsText" dxfId="42" priority="39" operator="containsText" text="НЕОДНОРОДНЫЕ">
      <formula>NOT(ISERROR(SEARCH("НЕОДНОРОДНЫЕ",L25)))</formula>
    </cfRule>
  </conditionalFormatting>
  <conditionalFormatting sqref="L26">
    <cfRule type="containsText" dxfId="41" priority="34" operator="containsText" text="НЕ">
      <formula>NOT(ISERROR(SEARCH("НЕ",L26)))</formula>
    </cfRule>
    <cfRule type="containsText" dxfId="40" priority="35" operator="containsText" text="ОДНОРОДНЫЕ">
      <formula>NOT(ISERROR(SEARCH("ОДНОРОДНЫЕ",L26)))</formula>
    </cfRule>
    <cfRule type="containsText" dxfId="39" priority="36" operator="containsText" text="НЕОДНОРОДНЫЕ">
      <formula>NOT(ISERROR(SEARCH("НЕОДНОРОДНЫЕ",L26)))</formula>
    </cfRule>
  </conditionalFormatting>
  <conditionalFormatting sqref="L26">
    <cfRule type="containsText" dxfId="38" priority="31" operator="containsText" text="НЕОДНОРОДНЫЕ">
      <formula>NOT(ISERROR(SEARCH("НЕОДНОРОДНЫЕ",L26)))</formula>
    </cfRule>
    <cfRule type="containsText" dxfId="37" priority="32" operator="containsText" text="ОДНОРОДНЫЕ">
      <formula>NOT(ISERROR(SEARCH("ОДНОРОДНЫЕ",L26)))</formula>
    </cfRule>
    <cfRule type="containsText" dxfId="36" priority="33" operator="containsText" text="НЕОДНОРОДНЫЕ">
      <formula>NOT(ISERROR(SEARCH("НЕОДНОРОДНЫЕ",L26)))</formula>
    </cfRule>
  </conditionalFormatting>
  <conditionalFormatting sqref="L21">
    <cfRule type="containsText" dxfId="35" priority="28" operator="containsText" text="НЕ">
      <formula>NOT(ISERROR(SEARCH("НЕ",L21)))</formula>
    </cfRule>
    <cfRule type="containsText" dxfId="34" priority="29" operator="containsText" text="ОДНОРОДНЫЕ">
      <formula>NOT(ISERROR(SEARCH("ОДНОРОДНЫЕ",L21)))</formula>
    </cfRule>
    <cfRule type="containsText" dxfId="33" priority="30" operator="containsText" text="НЕОДНОРОДНЫЕ">
      <formula>NOT(ISERROR(SEARCH("НЕОДНОРОДНЫЕ",L21)))</formula>
    </cfRule>
  </conditionalFormatting>
  <conditionalFormatting sqref="L21">
    <cfRule type="containsText" dxfId="32" priority="25" operator="containsText" text="НЕОДНОРОДНЫЕ">
      <formula>NOT(ISERROR(SEARCH("НЕОДНОРОДНЫЕ",L21)))</formula>
    </cfRule>
    <cfRule type="containsText" dxfId="31" priority="26" operator="containsText" text="ОДНОРОДНЫЕ">
      <formula>NOT(ISERROR(SEARCH("ОДНОРОДНЫЕ",L21)))</formula>
    </cfRule>
    <cfRule type="containsText" dxfId="30" priority="27" operator="containsText" text="НЕОДНОРОДНЫЕ">
      <formula>NOT(ISERROR(SEARCH("НЕОДНОРОДНЫЕ",L21)))</formula>
    </cfRule>
  </conditionalFormatting>
  <conditionalFormatting sqref="L22">
    <cfRule type="containsText" dxfId="29" priority="22" operator="containsText" text="НЕ">
      <formula>NOT(ISERROR(SEARCH("НЕ",L22)))</formula>
    </cfRule>
    <cfRule type="containsText" dxfId="28" priority="23" operator="containsText" text="ОДНОРОДНЫЕ">
      <formula>NOT(ISERROR(SEARCH("ОДНОРОДНЫЕ",L22)))</formula>
    </cfRule>
    <cfRule type="containsText" dxfId="27" priority="24" operator="containsText" text="НЕОДНОРОДНЫЕ">
      <formula>NOT(ISERROR(SEARCH("НЕОДНОРОДНЫЕ",L22)))</formula>
    </cfRule>
  </conditionalFormatting>
  <conditionalFormatting sqref="L22">
    <cfRule type="containsText" dxfId="26" priority="19" operator="containsText" text="НЕОДНОРОДНЫЕ">
      <formula>NOT(ISERROR(SEARCH("НЕОДНОРОДНЫЕ",L22)))</formula>
    </cfRule>
    <cfRule type="containsText" dxfId="25" priority="20" operator="containsText" text="ОДНОРОДНЫЕ">
      <formula>NOT(ISERROR(SEARCH("ОДНОРОДНЫЕ",L22)))</formula>
    </cfRule>
    <cfRule type="containsText" dxfId="24" priority="21" operator="containsText" text="НЕОДНОРОДНЫЕ">
      <formula>NOT(ISERROR(SEARCH("НЕОДНОРОДНЫЕ",L22)))</formula>
    </cfRule>
  </conditionalFormatting>
  <conditionalFormatting sqref="L23">
    <cfRule type="containsText" dxfId="23" priority="16" operator="containsText" text="НЕ">
      <formula>NOT(ISERROR(SEARCH("НЕ",L23)))</formula>
    </cfRule>
    <cfRule type="containsText" dxfId="22" priority="17" operator="containsText" text="ОДНОРОДНЫЕ">
      <formula>NOT(ISERROR(SEARCH("ОДНОРОДНЫЕ",L23)))</formula>
    </cfRule>
    <cfRule type="containsText" dxfId="21" priority="18" operator="containsText" text="НЕОДНОРОДНЫЕ">
      <formula>NOT(ISERROR(SEARCH("НЕОДНОРОДНЫЕ",L23)))</formula>
    </cfRule>
  </conditionalFormatting>
  <conditionalFormatting sqref="L23">
    <cfRule type="containsText" dxfId="20" priority="13" operator="containsText" text="НЕОДНОРОДНЫЕ">
      <formula>NOT(ISERROR(SEARCH("НЕОДНОРОДНЫЕ",L23)))</formula>
    </cfRule>
    <cfRule type="containsText" dxfId="19" priority="14" operator="containsText" text="ОДНОРОДНЫЕ">
      <formula>NOT(ISERROR(SEARCH("ОДНОРОДНЫЕ",L23)))</formula>
    </cfRule>
    <cfRule type="containsText" dxfId="18" priority="15" operator="containsText" text="НЕОДНОРОДНЫЕ">
      <formula>NOT(ISERROR(SEARCH("НЕОДНОРОДНЫЕ",L23)))</formula>
    </cfRule>
  </conditionalFormatting>
  <conditionalFormatting sqref="L30">
    <cfRule type="containsText" dxfId="17" priority="10" operator="containsText" text="НЕ">
      <formula>NOT(ISERROR(SEARCH("НЕ",L30)))</formula>
    </cfRule>
    <cfRule type="containsText" dxfId="16" priority="11" operator="containsText" text="ОДНОРОДНЫЕ">
      <formula>NOT(ISERROR(SEARCH("ОДНОРОДНЫЕ",L30)))</formula>
    </cfRule>
    <cfRule type="containsText" dxfId="15" priority="12" operator="containsText" text="НЕОДНОРОДНЫЕ">
      <formula>NOT(ISERROR(SEARCH("НЕОДНОРОДНЫЕ",L30)))</formula>
    </cfRule>
  </conditionalFormatting>
  <conditionalFormatting sqref="L30">
    <cfRule type="containsText" dxfId="14" priority="7" operator="containsText" text="НЕОДНОРОДНЫЕ">
      <formula>NOT(ISERROR(SEARCH("НЕОДНОРОДНЫЕ",L30)))</formula>
    </cfRule>
    <cfRule type="containsText" dxfId="13" priority="8" operator="containsText" text="ОДНОРОДНЫЕ">
      <formula>NOT(ISERROR(SEARCH("ОДНОРОДНЫЕ",L30)))</formula>
    </cfRule>
    <cfRule type="containsText" dxfId="12" priority="9" operator="containsText" text="НЕОДНОРОДНЫЕ">
      <formula>NOT(ISERROR(SEARCH("НЕОДНОРОДНЫЕ",L30)))</formula>
    </cfRule>
  </conditionalFormatting>
  <conditionalFormatting sqref="L31">
    <cfRule type="containsText" dxfId="11" priority="4" operator="containsText" text="НЕ">
      <formula>NOT(ISERROR(SEARCH("НЕ",L31)))</formula>
    </cfRule>
    <cfRule type="containsText" dxfId="10" priority="5" operator="containsText" text="ОДНОРОДНЫЕ">
      <formula>NOT(ISERROR(SEARCH("ОДНОРОДНЫЕ",L31)))</formula>
    </cfRule>
    <cfRule type="containsText" dxfId="9" priority="6" operator="containsText" text="НЕОДНОРОДНЫЕ">
      <formula>NOT(ISERROR(SEARCH("НЕОДНОРОДНЫЕ",L31)))</formula>
    </cfRule>
  </conditionalFormatting>
  <conditionalFormatting sqref="L31">
    <cfRule type="containsText" dxfId="5" priority="1" operator="containsText" text="НЕОДНОРОДНЫЕ">
      <formula>NOT(ISERROR(SEARCH("НЕОДНОРОДНЫЕ",L31)))</formula>
    </cfRule>
    <cfRule type="containsText" dxfId="4" priority="2" operator="containsText" text="ОДНОРОДНЫЕ">
      <formula>NOT(ISERROR(SEARCH("ОДНОРОДНЫЕ",L31)))</formula>
    </cfRule>
    <cfRule type="containsText" dxfId="3" priority="3" operator="containsText" text="НЕОДНОРОДНЫЕ">
      <formula>NOT(ISERROR(SEARCH("НЕОДНОРОДНЫЕ",L31)))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2025-02-27T07:32:29Z</dcterms:modified>
</cp:coreProperties>
</file>