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0730" windowHeight="117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1" i="1" l="1"/>
  <c r="H20" i="1" l="1"/>
  <c r="M20" i="1" l="1"/>
  <c r="M21" i="1" s="1"/>
  <c r="I20" i="1"/>
  <c r="J20" i="1"/>
  <c r="G21" i="1"/>
  <c r="F21" i="1"/>
  <c r="K20" i="1" l="1"/>
  <c r="L20" i="1" s="1"/>
</calcChain>
</file>

<file path=xl/sharedStrings.xml><?xml version="1.0" encoding="utf-8"?>
<sst xmlns="http://schemas.openxmlformats.org/spreadsheetml/2006/main" count="37" uniqueCount="35">
  <si>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</si>
  <si>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</si>
  <si>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</si>
  <si>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</si>
  <si>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</si>
  <si>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</si>
  <si>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</si>
  <si>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</si>
  <si>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</si>
  <si>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</si>
  <si>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</si>
  <si>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</si>
  <si>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</si>
  <si>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</si>
  <si>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</si>
  <si>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</si>
  <si>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</si>
  <si>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</si>
  <si>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</si>
  <si>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</si>
  <si>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</si>
  <si>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</si>
  <si>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</si>
  <si>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</si>
  <si>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</si>
  <si>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</si>
  <si>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</si>
  <si>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шт</t>
  </si>
  <si>
    <t>№ 035-25</t>
  </si>
  <si>
    <t>на поставку наборов реагентов для выявления антигена коронавируса SARS-CoV-2 и антигенов гриппа А/В в биологическом материале</t>
  </si>
  <si>
    <t xml:space="preserve">Набор реагентов для выявления антигена коронавируса SARS-CoV-2 и антигенов гриппа А/В в биологическом материале   </t>
  </si>
  <si>
    <t>КП вх. № 447-02/25 от 24.02.2025</t>
  </si>
  <si>
    <t>КП вх. № 446-02/25 от 24.02.2025</t>
  </si>
  <si>
    <t>КП вх. № 445-02/25 от 24.02.2025</t>
  </si>
  <si>
    <t>Исходя из имеющегося у Заказчика объёма финансового обеспечения для осуществления закупки НМЦД устанавливается в размере 1344000 руб. (один миллион триста сорок четыре тысячи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</si>
</sst>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1" fillId="0" borderId="5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tabSelected="1" zoomScaleNormal="100" zoomScalePageLayoutView="70" workbookViewId="0">
      <selection activeCell="F30" sqref="F30"/>
    </sheetView>
  </sheetViews>
  <sheetFormatPr defaultRowHeight="15" x14ac:dyDescent="0.25"/>
  <cols>
    <col min="1" max="1" width="6.140625" style="10" bestFit="1" customWidth="1"/>
    <col min="2" max="2" width="44.140625" style="10" bestFit="1" customWidth="1"/>
    <col min="3" max="3" width="9.5703125" style="10" customWidth="1"/>
    <col min="4" max="4" width="7.140625" style="10" bestFit="1" customWidth="1"/>
    <col min="5" max="7" width="19.140625" style="1" customWidth="1"/>
    <col min="8" max="8" width="13.7109375" style="1" customWidth="1"/>
    <col min="9" max="9" width="9.42578125" style="10" customWidth="1"/>
    <col min="10" max="10" width="12.5703125" style="10" customWidth="1"/>
    <col min="11" max="11" width="10.28515625" style="10" customWidth="1"/>
    <col min="12" max="12" width="22.42578125" style="10" bestFit="1" customWidth="1"/>
    <col min="13" max="13" width="17.5703125" style="1" customWidth="1"/>
    <col min="14" max="14" width="10.85546875" style="10" bestFit="1" customWidth="1"/>
    <col min="15" max="15" width="11.7109375" style="10" bestFit="1" customWidth="1"/>
    <col min="16" max="16" width="10.7109375" style="10" bestFit="1" customWidth="1"/>
    <col min="17" max="17" width="11.7109375" style="10" bestFit="1" customWidth="1"/>
    <col min="18" max="18" width="10.7109375" style="10" bestFit="1" customWidth="1"/>
    <col min="19" max="16384" width="9.140625" style="10"/>
  </cols>
  <sheetData>
    <row r="1" spans="2:13" x14ac:dyDescent="0.25">
      <c r="M1" s="8" t="s">
        <v>20</v>
      </c>
    </row>
    <row r="2" spans="2:13" ht="14.45" customHeight="1" x14ac:dyDescent="0.25">
      <c r="M2" s="8" t="s">
        <v>21</v>
      </c>
    </row>
    <row r="3" spans="2:13" x14ac:dyDescent="0.25">
      <c r="E3" s="29" t="s">
        <v>29</v>
      </c>
      <c r="F3" s="29"/>
      <c r="G3" s="29"/>
      <c r="H3" s="29"/>
      <c r="I3" s="29"/>
      <c r="J3" s="29"/>
      <c r="K3" s="29"/>
      <c r="L3" s="29"/>
      <c r="M3" s="29"/>
    </row>
    <row r="4" spans="2:13" x14ac:dyDescent="0.25">
      <c r="G4" s="5"/>
      <c r="H4" s="5"/>
      <c r="I4" s="4"/>
      <c r="J4" s="4"/>
      <c r="K4" s="4"/>
      <c r="L4" s="4"/>
      <c r="M4" s="9" t="s">
        <v>23</v>
      </c>
    </row>
    <row r="5" spans="2:13" x14ac:dyDescent="0.25">
      <c r="G5" s="5"/>
      <c r="H5" s="5"/>
      <c r="I5" s="4"/>
      <c r="J5" s="4"/>
      <c r="K5" s="4"/>
      <c r="L5" s="4"/>
      <c r="M5" s="9" t="s">
        <v>22</v>
      </c>
    </row>
    <row r="6" spans="2:13" ht="14.45" customHeight="1" x14ac:dyDescent="0.25">
      <c r="G6" s="5"/>
      <c r="H6" s="5"/>
      <c r="I6" s="4"/>
      <c r="J6" s="4"/>
      <c r="K6" s="4"/>
      <c r="L6" s="4"/>
      <c r="M6" s="9" t="s">
        <v>28</v>
      </c>
    </row>
    <row r="7" spans="2:13" x14ac:dyDescent="0.25">
      <c r="G7" s="5"/>
      <c r="H7" s="5"/>
      <c r="I7" s="4"/>
      <c r="J7" s="4"/>
      <c r="K7" s="4"/>
      <c r="L7" s="4"/>
      <c r="M7" s="5"/>
    </row>
    <row r="8" spans="2:13" x14ac:dyDescent="0.25">
      <c r="G8" s="5"/>
      <c r="H8" s="5"/>
      <c r="I8" s="4"/>
      <c r="J8" s="4"/>
      <c r="K8" s="4"/>
      <c r="L8" s="4"/>
      <c r="M8" s="6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J12" s="33" t="s">
        <v>16</v>
      </c>
      <c r="K12" s="33"/>
      <c r="M12" s="1" t="s">
        <v>14</v>
      </c>
    </row>
    <row r="14" spans="2:13" x14ac:dyDescent="0.25">
      <c r="B14" s="33" t="s">
        <v>15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2:13" hidden="1" x14ac:dyDescent="0.25"/>
    <row r="17" spans="1:17" ht="54.6" customHeight="1" x14ac:dyDescent="0.25">
      <c r="A17" s="36"/>
      <c r="B17" s="37"/>
      <c r="C17" s="38"/>
      <c r="D17" s="37"/>
      <c r="E17" s="14" t="s">
        <v>31</v>
      </c>
      <c r="F17" s="14" t="s">
        <v>32</v>
      </c>
      <c r="G17" s="14" t="s">
        <v>33</v>
      </c>
      <c r="H17" s="12"/>
      <c r="I17" s="15"/>
      <c r="J17" s="15"/>
      <c r="K17" s="15"/>
      <c r="L17" s="15"/>
      <c r="M17" s="12"/>
    </row>
    <row r="18" spans="1:17" ht="30" customHeight="1" x14ac:dyDescent="0.25">
      <c r="A18" s="41" t="s">
        <v>0</v>
      </c>
      <c r="B18" s="41" t="s">
        <v>1</v>
      </c>
      <c r="C18" s="41" t="s">
        <v>2</v>
      </c>
      <c r="D18" s="41"/>
      <c r="E18" s="26" t="s">
        <v>24</v>
      </c>
      <c r="F18" s="26" t="s">
        <v>25</v>
      </c>
      <c r="G18" s="26" t="s">
        <v>26</v>
      </c>
      <c r="H18" s="39" t="s">
        <v>11</v>
      </c>
      <c r="I18" s="41" t="s">
        <v>8</v>
      </c>
      <c r="J18" s="41" t="s">
        <v>9</v>
      </c>
      <c r="K18" s="41" t="s">
        <v>10</v>
      </c>
      <c r="L18" s="41" t="s">
        <v>6</v>
      </c>
      <c r="M18" s="35" t="s">
        <v>7</v>
      </c>
    </row>
    <row r="19" spans="1:17" x14ac:dyDescent="0.25">
      <c r="A19" s="42"/>
      <c r="B19" s="42"/>
      <c r="C19" s="16" t="s">
        <v>3</v>
      </c>
      <c r="D19" s="16" t="s">
        <v>4</v>
      </c>
      <c r="E19" s="17" t="s">
        <v>5</v>
      </c>
      <c r="F19" s="17" t="s">
        <v>5</v>
      </c>
      <c r="G19" s="12" t="s">
        <v>5</v>
      </c>
      <c r="H19" s="40"/>
      <c r="I19" s="41"/>
      <c r="J19" s="41"/>
      <c r="K19" s="41"/>
      <c r="L19" s="41"/>
      <c r="M19" s="35"/>
    </row>
    <row r="20" spans="1:17" s="11" customFormat="1" ht="45" x14ac:dyDescent="0.25">
      <c r="A20" s="18">
        <v>1</v>
      </c>
      <c r="B20" s="28" t="s">
        <v>30</v>
      </c>
      <c r="C20" s="43" t="s">
        <v>27</v>
      </c>
      <c r="D20" s="44">
        <v>6000</v>
      </c>
      <c r="E20" s="19">
        <v>227.5</v>
      </c>
      <c r="F20" s="12">
        <v>224</v>
      </c>
      <c r="G20" s="12">
        <v>226</v>
      </c>
      <c r="H20" s="12">
        <f>ROUND(AVERAGE(E20:G20),2)</f>
        <v>225.83</v>
      </c>
      <c r="I20" s="15">
        <f t="shared" ref="I20" si="0" xml:space="preserve"> COUNT(E20:G20)</f>
        <v>3</v>
      </c>
      <c r="J20" s="15">
        <f t="shared" ref="J20" si="1">STDEV(E20:G20)</f>
        <v>1.7559422921421233</v>
      </c>
      <c r="K20" s="15">
        <f t="shared" ref="K20" si="2">J20/H20*100</f>
        <v>0.77755049911089014</v>
      </c>
      <c r="L20" s="15" t="str">
        <f t="shared" ref="L20" si="3">IF(K20&lt;33,"ОДНОРОДНЫЕ","НЕОДНОРОДНЫЕ")</f>
        <v>ОДНОРОДНЫЕ</v>
      </c>
      <c r="M20" s="12">
        <f t="shared" ref="M20" si="4">D20*H20</f>
        <v>1354980</v>
      </c>
      <c r="O20" s="27"/>
      <c r="P20" s="27"/>
      <c r="Q20" s="13"/>
    </row>
    <row r="21" spans="1:17" x14ac:dyDescent="0.25">
      <c r="A21" s="18"/>
      <c r="B21" s="20"/>
      <c r="C21" s="21"/>
      <c r="D21" s="22"/>
      <c r="E21" s="12">
        <f>SUMPRODUCT($D$20:$D$20,E20:E20)</f>
        <v>1365000</v>
      </c>
      <c r="F21" s="12">
        <f>SUMPRODUCT($D$20:$D$20,F20:F20)</f>
        <v>1344000</v>
      </c>
      <c r="G21" s="23">
        <f>SUMPRODUCT($D$20:$D$20,G20:G20)</f>
        <v>1356000</v>
      </c>
      <c r="H21" s="12"/>
      <c r="I21" s="15"/>
      <c r="J21" s="15"/>
      <c r="K21" s="15"/>
      <c r="L21" s="15"/>
      <c r="M21" s="24">
        <f>SUM(M20:M20)</f>
        <v>1354980</v>
      </c>
      <c r="O21" s="27"/>
      <c r="P21" s="27"/>
    </row>
    <row r="22" spans="1:17" x14ac:dyDescent="0.25">
      <c r="A22" s="4"/>
      <c r="B22" s="4"/>
      <c r="C22" s="4"/>
      <c r="D22" s="4"/>
      <c r="E22" s="5"/>
      <c r="F22" s="5"/>
      <c r="G22" s="5"/>
      <c r="H22" s="5"/>
      <c r="I22" s="4"/>
      <c r="J22" s="4"/>
      <c r="K22" s="4"/>
      <c r="L22" s="4"/>
      <c r="M22" s="5"/>
      <c r="O22" s="27"/>
      <c r="P22" s="27"/>
    </row>
    <row r="23" spans="1:17" x14ac:dyDescent="0.25">
      <c r="A23" s="34" t="s">
        <v>19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O23" s="27"/>
      <c r="P23" s="27"/>
    </row>
    <row r="24" spans="1:17" x14ac:dyDescent="0.25">
      <c r="A24" s="32" t="s">
        <v>18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O24" s="27"/>
      <c r="P24" s="27"/>
    </row>
    <row r="25" spans="1:17" ht="15" customHeight="1" x14ac:dyDescent="0.2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O25" s="27"/>
      <c r="P25" s="27"/>
    </row>
    <row r="26" spans="1:17" s="4" customFormat="1" ht="31.5" customHeight="1" x14ac:dyDescent="0.25">
      <c r="A26" s="30" t="s">
        <v>34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"/>
      <c r="O26" s="3"/>
    </row>
    <row r="27" spans="1:17" x14ac:dyDescent="0.25">
      <c r="A27" s="4"/>
      <c r="B27" s="4"/>
      <c r="C27" s="4"/>
      <c r="D27" s="4"/>
      <c r="E27" s="5"/>
      <c r="F27" s="5"/>
      <c r="G27" s="5"/>
      <c r="H27" s="5"/>
      <c r="I27" s="4"/>
      <c r="J27" s="4"/>
      <c r="K27" s="4"/>
      <c r="L27" s="4"/>
      <c r="M27" s="5"/>
    </row>
    <row r="28" spans="1:17" x14ac:dyDescent="0.25">
      <c r="A28" s="4"/>
      <c r="B28" s="4"/>
      <c r="C28" s="4"/>
      <c r="D28" s="4"/>
      <c r="E28" s="5"/>
      <c r="F28" s="5"/>
      <c r="G28" s="5"/>
      <c r="H28" s="5"/>
      <c r="I28" s="4"/>
      <c r="J28" s="25"/>
      <c r="K28" s="4"/>
      <c r="L28" s="4"/>
      <c r="M28" s="5"/>
    </row>
    <row r="29" spans="1:17" x14ac:dyDescent="0.25">
      <c r="A29" s="4"/>
      <c r="B29" s="4"/>
      <c r="C29" s="4"/>
      <c r="D29" s="4"/>
      <c r="E29" s="5"/>
      <c r="F29" s="5"/>
      <c r="G29" s="5"/>
      <c r="H29" s="5"/>
      <c r="I29" s="4"/>
      <c r="J29" s="4"/>
      <c r="K29" s="4"/>
      <c r="L29" s="4"/>
      <c r="M29" s="5"/>
    </row>
    <row r="30" spans="1:17" x14ac:dyDescent="0.25">
      <c r="A30" s="4"/>
      <c r="B30" s="4"/>
      <c r="C30" s="4"/>
      <c r="D30" s="4"/>
      <c r="E30" s="5"/>
      <c r="F30" s="5"/>
      <c r="G30" s="5"/>
      <c r="H30" s="5"/>
      <c r="I30" s="4"/>
      <c r="J30" s="4"/>
      <c r="K30" s="4"/>
      <c r="L30" s="4"/>
      <c r="M30" s="5"/>
    </row>
    <row r="32" spans="1:17" x14ac:dyDescent="0.25">
      <c r="J32" s="7"/>
      <c r="L32" s="7"/>
    </row>
    <row r="34" spans="12:12" x14ac:dyDescent="0.25">
      <c r="L34" s="7"/>
    </row>
  </sheetData>
  <mergeCells count="18">
    <mergeCell ref="B18:B19"/>
    <mergeCell ref="C18:D18"/>
    <mergeCell ref="E3:M3"/>
    <mergeCell ref="A26:M26"/>
    <mergeCell ref="A25:M25"/>
    <mergeCell ref="J12:K12"/>
    <mergeCell ref="B14:L14"/>
    <mergeCell ref="A23:M23"/>
    <mergeCell ref="A24:M24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</mergeCells>
  <conditionalFormatting sqref="L20:L21">
    <cfRule type="containsText" dxfId="5" priority="508" operator="containsText" text="НЕ">
      <formula>NOT(ISERROR(SEARCH("НЕ",L20)))</formula>
    </cfRule>
    <cfRule type="containsText" dxfId="4" priority="509" operator="containsText" text="ОДНОРОДНЫЕ">
      <formula>NOT(ISERROR(SEARCH("ОДНОРОДНЫЕ",L20)))</formula>
    </cfRule>
    <cfRule type="containsText" dxfId="3" priority="510" operator="containsText" text="НЕОДНОРОДНЫЕ">
      <formula>NOT(ISERROR(SEARCH("НЕОДНОРОДНЫЕ",L20)))</formula>
    </cfRule>
  </conditionalFormatting>
  <conditionalFormatting sqref="L20:L21">
    <cfRule type="containsText" dxfId="2" priority="505" operator="containsText" text="НЕОДНОРОДНЫЕ">
      <formula>NOT(ISERROR(SEARCH("НЕОДНОРОДНЫЕ",L20)))</formula>
    </cfRule>
    <cfRule type="containsText" dxfId="1" priority="506" operator="containsText" text="ОДНОРОДНЫЕ">
      <formula>NOT(ISERROR(SEARCH("ОДНОРОДНЫЕ",L20)))</formula>
    </cfRule>
    <cfRule type="containsText" dxfId="0" priority="507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68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2025-02-26T09:00:22Z</dcterms:modified>
</cp:coreProperties>
</file>