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2" i="1" l="1"/>
  <c r="J21" i="1" l="1"/>
  <c r="I21" i="1"/>
  <c r="H21" i="1"/>
  <c r="M21" i="1" s="1"/>
  <c r="K21" i="1" l="1"/>
  <c r="L21" i="1" s="1"/>
  <c r="H20" i="1" l="1"/>
  <c r="M20" i="1" l="1"/>
  <c r="M22" i="1" s="1"/>
  <c r="I20" i="1"/>
  <c r="J20" i="1"/>
  <c r="G22" i="1"/>
  <c r="F22" i="1"/>
  <c r="K20" i="1" l="1"/>
  <c r="L20" i="1" s="1"/>
</calcChain>
</file>

<file path=xl/sharedStrings.xml><?xml version="1.0" encoding="utf-8"?>
<sst xmlns="http://schemas.openxmlformats.org/spreadsheetml/2006/main" count="39" uniqueCount="36">
  <si>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</si>
  <si>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</si>
  <si>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</si>
  <si>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</si>
  <si>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</si>
  <si>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</si>
  <si>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</si>
  <si>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</si>
  <si>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</si>
  <si>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</si>
  <si>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</si>
  <si>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</si>
  <si>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</si>
  <si>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</si>
  <si>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</si>
  <si>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</si>
  <si>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</si>
  <si>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</si>
  <si>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</si>
  <si>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</si>
  <si>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</si>
  <si>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</si>
  <si>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</si>
  <si>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</si>
  <si>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</si>
  <si>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</si>
  <si>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</si>
  <si>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</si>
  <si>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028-25</t>
  </si>
  <si>
    <t>на поставку одноразовых пакетов и стаканов для стоматологии</t>
  </si>
  <si>
    <t>Стакан разовый пластиковый 200 мл</t>
  </si>
  <si>
    <t>Сумка-майка ПНД</t>
  </si>
  <si>
    <t>Исходя из имеющегося у Заказчика объёма финансового обеспечения для осуществления закупки НМЦД устанавливается в размере 76950 руб. (семьдесят шесть тысяч девятьсот пятьдесят рублей 00 копеек)</t>
  </si>
  <si>
    <t>КП вх. № 253-02/25 от 04.02.2025</t>
  </si>
  <si>
    <t>КП вх. № 254-02/25 от 04.02.2025</t>
  </si>
  <si>
    <t>КП вх. № 255-02/25 от 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</si>
</sst>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zoomScaleNormal="100" zoomScalePageLayoutView="70" workbookViewId="0">
      <selection activeCell="J32" sqref="J32:J34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19.1406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33" t="s">
        <v>29</v>
      </c>
      <c r="F3" s="33"/>
      <c r="G3" s="33"/>
      <c r="H3" s="33"/>
      <c r="I3" s="33"/>
      <c r="J3" s="33"/>
      <c r="K3" s="33"/>
      <c r="L3" s="33"/>
      <c r="M3" s="33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28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7" t="s">
        <v>16</v>
      </c>
      <c r="K12" s="37"/>
      <c r="M12" s="1" t="s">
        <v>14</v>
      </c>
    </row>
    <row r="14" spans="2:13" x14ac:dyDescent="0.25">
      <c r="B14" s="37" t="s">
        <v>15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2:13" hidden="1" x14ac:dyDescent="0.25"/>
    <row r="17" spans="1:17" ht="54.6" customHeight="1" x14ac:dyDescent="0.25">
      <c r="A17" s="40"/>
      <c r="B17" s="41"/>
      <c r="C17" s="42"/>
      <c r="D17" s="41"/>
      <c r="E17" s="14" t="s">
        <v>33</v>
      </c>
      <c r="F17" s="14" t="s">
        <v>34</v>
      </c>
      <c r="G17" s="14" t="s">
        <v>35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31" t="s">
        <v>0</v>
      </c>
      <c r="B18" s="31" t="s">
        <v>1</v>
      </c>
      <c r="C18" s="31" t="s">
        <v>2</v>
      </c>
      <c r="D18" s="31"/>
      <c r="E18" s="26" t="s">
        <v>24</v>
      </c>
      <c r="F18" s="26" t="s">
        <v>25</v>
      </c>
      <c r="G18" s="26" t="s">
        <v>26</v>
      </c>
      <c r="H18" s="43" t="s">
        <v>11</v>
      </c>
      <c r="I18" s="31" t="s">
        <v>8</v>
      </c>
      <c r="J18" s="31" t="s">
        <v>9</v>
      </c>
      <c r="K18" s="31" t="s">
        <v>10</v>
      </c>
      <c r="L18" s="31" t="s">
        <v>6</v>
      </c>
      <c r="M18" s="39" t="s">
        <v>7</v>
      </c>
    </row>
    <row r="19" spans="1:17" x14ac:dyDescent="0.25">
      <c r="A19" s="32"/>
      <c r="B19" s="32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44"/>
      <c r="I19" s="31"/>
      <c r="J19" s="31"/>
      <c r="K19" s="31"/>
      <c r="L19" s="31"/>
      <c r="M19" s="39"/>
    </row>
    <row r="20" spans="1:17" s="11" customFormat="1" x14ac:dyDescent="0.25">
      <c r="A20" s="18">
        <v>1</v>
      </c>
      <c r="B20" s="45" t="s">
        <v>30</v>
      </c>
      <c r="C20" s="46" t="s">
        <v>27</v>
      </c>
      <c r="D20" s="47">
        <v>2000</v>
      </c>
      <c r="E20" s="19">
        <v>1.35</v>
      </c>
      <c r="F20" s="12">
        <v>1.4</v>
      </c>
      <c r="G20" s="12">
        <v>1.52</v>
      </c>
      <c r="H20" s="12">
        <f>ROUND(AVERAGE(E20:G20),2)</f>
        <v>1.42</v>
      </c>
      <c r="I20" s="15">
        <f t="shared" ref="I20:I21" si="0" xml:space="preserve"> COUNT(E20:G20)</f>
        <v>3</v>
      </c>
      <c r="J20" s="15">
        <f t="shared" ref="J20:J21" si="1">STDEV(E20:G20)</f>
        <v>8.7368949480541025E-2</v>
      </c>
      <c r="K20" s="15">
        <f t="shared" ref="K20:K21" si="2">J20/H20*100</f>
        <v>6.1527429211648608</v>
      </c>
      <c r="L20" s="15" t="str">
        <f t="shared" ref="L20:L21" si="3">IF(K20&lt;33,"ОДНОРОДНЫЕ","НЕОДНОРОДНЫЕ")</f>
        <v>ОДНОРОДНЫЕ</v>
      </c>
      <c r="M20" s="12">
        <f t="shared" ref="M20:M21" si="4">D20*H20</f>
        <v>2840</v>
      </c>
      <c r="O20" s="30"/>
      <c r="P20" s="30"/>
      <c r="Q20" s="13"/>
    </row>
    <row r="21" spans="1:17" s="27" customFormat="1" x14ac:dyDescent="0.25">
      <c r="A21" s="18">
        <v>2</v>
      </c>
      <c r="B21" s="45" t="s">
        <v>31</v>
      </c>
      <c r="C21" s="46" t="s">
        <v>27</v>
      </c>
      <c r="D21" s="47">
        <v>45000</v>
      </c>
      <c r="E21" s="19">
        <v>1.65</v>
      </c>
      <c r="F21" s="28">
        <v>1.7</v>
      </c>
      <c r="G21" s="28">
        <v>1.7</v>
      </c>
      <c r="H21" s="28">
        <f t="shared" ref="H21" si="5">ROUND(AVERAGE(E21:G21),2)</f>
        <v>1.68</v>
      </c>
      <c r="I21" s="29">
        <f t="shared" si="0"/>
        <v>3</v>
      </c>
      <c r="J21" s="29">
        <f t="shared" si="1"/>
        <v>2.8867513459481315E-2</v>
      </c>
      <c r="K21" s="29">
        <f t="shared" si="2"/>
        <v>1.7183043725881735</v>
      </c>
      <c r="L21" s="29" t="str">
        <f t="shared" si="3"/>
        <v>ОДНОРОДНЫЕ</v>
      </c>
      <c r="M21" s="28">
        <f t="shared" si="4"/>
        <v>75600</v>
      </c>
      <c r="O21" s="30"/>
      <c r="P21" s="30"/>
    </row>
    <row r="22" spans="1:17" x14ac:dyDescent="0.25">
      <c r="A22" s="18"/>
      <c r="B22" s="20"/>
      <c r="C22" s="21"/>
      <c r="D22" s="22"/>
      <c r="E22" s="12">
        <f>SUMPRODUCT($D$20:$D$21,E20:E21)</f>
        <v>76950</v>
      </c>
      <c r="F22" s="12">
        <f>SUMPRODUCT($D$20:$D$21,F20:F21)</f>
        <v>79300</v>
      </c>
      <c r="G22" s="23">
        <f>SUMPRODUCT($D$20:$D$21,G20:G21)</f>
        <v>79540</v>
      </c>
      <c r="H22" s="12"/>
      <c r="I22" s="15"/>
      <c r="J22" s="15"/>
      <c r="K22" s="15"/>
      <c r="L22" s="15"/>
      <c r="M22" s="24">
        <f>SUM(M20:M21)</f>
        <v>78440</v>
      </c>
      <c r="O22" s="30"/>
      <c r="P22" s="30"/>
    </row>
    <row r="23" spans="1:17" x14ac:dyDescent="0.25">
      <c r="A23" s="4"/>
      <c r="B23" s="4"/>
      <c r="C23" s="4"/>
      <c r="D23" s="4"/>
      <c r="E23" s="5"/>
      <c r="F23" s="5"/>
      <c r="G23" s="5"/>
      <c r="H23" s="5"/>
      <c r="I23" s="4"/>
      <c r="J23" s="4"/>
      <c r="K23" s="4"/>
      <c r="L23" s="4"/>
      <c r="M23" s="5"/>
      <c r="O23" s="30"/>
      <c r="P23" s="30"/>
    </row>
    <row r="24" spans="1:17" x14ac:dyDescent="0.25">
      <c r="A24" s="38" t="s">
        <v>19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O24" s="30"/>
      <c r="P24" s="30"/>
    </row>
    <row r="25" spans="1:17" x14ac:dyDescent="0.25">
      <c r="A25" s="36" t="s">
        <v>18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O25" s="30"/>
      <c r="P25" s="30"/>
    </row>
    <row r="26" spans="1:17" ht="1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O26" s="30"/>
      <c r="P26" s="30"/>
    </row>
    <row r="27" spans="1:17" s="4" customFormat="1" x14ac:dyDescent="0.25">
      <c r="A27" s="34" t="s">
        <v>32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"/>
      <c r="O27" s="3"/>
    </row>
    <row r="28" spans="1:17" x14ac:dyDescent="0.25">
      <c r="A28" s="4"/>
      <c r="B28" s="4"/>
      <c r="C28" s="4"/>
      <c r="D28" s="4"/>
      <c r="E28" s="5"/>
      <c r="F28" s="5"/>
      <c r="G28" s="5"/>
      <c r="H28" s="5"/>
      <c r="I28" s="4"/>
      <c r="J28" s="4"/>
      <c r="K28" s="4"/>
      <c r="L28" s="4"/>
      <c r="M28" s="5"/>
    </row>
    <row r="29" spans="1:17" x14ac:dyDescent="0.25">
      <c r="A29" s="4"/>
      <c r="B29" s="4"/>
      <c r="C29" s="4"/>
      <c r="D29" s="4"/>
      <c r="E29" s="5"/>
      <c r="F29" s="5"/>
      <c r="G29" s="5"/>
      <c r="H29" s="5"/>
      <c r="I29" s="4"/>
      <c r="J29" s="25"/>
      <c r="K29" s="4"/>
      <c r="L29" s="4"/>
      <c r="M29" s="5"/>
    </row>
    <row r="30" spans="1:17" x14ac:dyDescent="0.25">
      <c r="A30" s="4"/>
      <c r="B30" s="4"/>
      <c r="C30" s="4"/>
      <c r="D30" s="4"/>
      <c r="E30" s="5"/>
      <c r="F30" s="5"/>
      <c r="G30" s="5"/>
      <c r="H30" s="5"/>
      <c r="I30" s="4"/>
      <c r="J30" s="4"/>
      <c r="K30" s="4"/>
      <c r="L30" s="4"/>
      <c r="M30" s="5"/>
    </row>
    <row r="31" spans="1:17" x14ac:dyDescent="0.25">
      <c r="A31" s="4"/>
      <c r="B31" s="4"/>
      <c r="C31" s="4"/>
      <c r="D31" s="4"/>
      <c r="E31" s="5"/>
      <c r="F31" s="5"/>
      <c r="G31" s="5"/>
      <c r="H31" s="5"/>
      <c r="I31" s="4"/>
      <c r="J31" s="4"/>
      <c r="K31" s="4"/>
      <c r="L31" s="4"/>
      <c r="M31" s="5"/>
    </row>
    <row r="33" spans="10:12" x14ac:dyDescent="0.25">
      <c r="J33" s="7"/>
      <c r="L33" s="7"/>
    </row>
    <row r="35" spans="10:12" x14ac:dyDescent="0.25">
      <c r="L35" s="7"/>
    </row>
  </sheetData>
  <mergeCells count="18">
    <mergeCell ref="E3:M3"/>
    <mergeCell ref="A27:M27"/>
    <mergeCell ref="A26:M26"/>
    <mergeCell ref="J12:K12"/>
    <mergeCell ref="B14:L14"/>
    <mergeCell ref="A24:M24"/>
    <mergeCell ref="A25:M25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</mergeCells>
  <conditionalFormatting sqref="L20 L22">
    <cfRule type="containsText" dxfId="23" priority="508" operator="containsText" text="НЕ">
      <formula>NOT(ISERROR(SEARCH("НЕ",L20)))</formula>
    </cfRule>
    <cfRule type="containsText" dxfId="22" priority="509" operator="containsText" text="ОДНОРОДНЫЕ">
      <formula>NOT(ISERROR(SEARCH("ОДНОРОДНЫЕ",L20)))</formula>
    </cfRule>
    <cfRule type="containsText" dxfId="21" priority="510" operator="containsText" text="НЕОДНОРОДНЫЕ">
      <formula>NOT(ISERROR(SEARCH("НЕОДНОРОДНЫЕ",L20)))</formula>
    </cfRule>
  </conditionalFormatting>
  <conditionalFormatting sqref="L20 L22">
    <cfRule type="containsText" dxfId="20" priority="505" operator="containsText" text="НЕОДНОРОДНЫЕ">
      <formula>NOT(ISERROR(SEARCH("НЕОДНОРОДНЫЕ",L20)))</formula>
    </cfRule>
    <cfRule type="containsText" dxfId="19" priority="506" operator="containsText" text="ОДНОРОДНЫЕ">
      <formula>NOT(ISERROR(SEARCH("ОДНОРОДНЫЕ",L20)))</formula>
    </cfRule>
    <cfRule type="containsText" dxfId="18" priority="507" operator="containsText" text="НЕОДНОРОДНЫЕ">
      <formula>NOT(ISERROR(SEARCH("НЕОДНОРОДНЫЕ",L20)))</formula>
    </cfRule>
  </conditionalFormatting>
  <conditionalFormatting sqref="L21">
    <cfRule type="containsText" dxfId="17" priority="292" operator="containsText" text="НЕ">
      <formula>NOT(ISERROR(SEARCH("НЕ",L21)))</formula>
    </cfRule>
    <cfRule type="containsText" dxfId="16" priority="293" operator="containsText" text="ОДНОРОДНЫЕ">
      <formula>NOT(ISERROR(SEARCH("ОДНОРОДНЫЕ",L21)))</formula>
    </cfRule>
    <cfRule type="containsText" dxfId="15" priority="294" operator="containsText" text="НЕОДНОРОДНЫЕ">
      <formula>NOT(ISERROR(SEARCH("НЕОДНОРОДНЫЕ",L21)))</formula>
    </cfRule>
  </conditionalFormatting>
  <conditionalFormatting sqref="L21">
    <cfRule type="containsText" dxfId="14" priority="289" operator="containsText" text="НЕОДНОРОДНЫЕ">
      <formula>NOT(ISERROR(SEARCH("НЕОДНОРОДНЫЕ",L21)))</formula>
    </cfRule>
    <cfRule type="containsText" dxfId="13" priority="290" operator="containsText" text="ОДНОРОДНЫЕ">
      <formula>NOT(ISERROR(SEARCH("ОДНОРОДНЫЕ",L21)))</formula>
    </cfRule>
    <cfRule type="containsText" dxfId="12" priority="291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2025-02-24T11:30:53Z</dcterms:modified>
</cp:coreProperties>
</file>