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l="1"/>
  <c r="G20" i="1"/>
  <c r="N19" i="1" l="1"/>
  <c r="P19" i="1" l="1"/>
  <c r="Q19" i="1" s="1"/>
  <c r="O19" i="1"/>
  <c r="S19" i="1" l="1"/>
  <c r="R19" i="1" l="1"/>
</calcChain>
</file>

<file path=xl/sharedStrings.xml><?xml version="1.0" encoding="utf-8"?>
<sst xmlns="http://schemas.openxmlformats.org/spreadsheetml/2006/main" count="49" uniqueCount="41">
  <si>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</si>
  <si>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</si>
  <si>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</si>
  <si>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</si>
  <si>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</si>
  <si>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</si>
  <si>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</si>
  <si>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</si>
  <si>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</si>
  <si>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</si>
  <si>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</si>
  <si>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</si>
  <si>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</si>
  <si>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</si>
  <si>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</si>
  <si>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</si>
  <si>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</si>
  <si>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</si>
  <si>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</si>
  <si>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</si>
  <si>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</si>
  <si>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</si>
  <si>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</si>
  <si>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</si>
  <si>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</si>
  <si>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</si>
  <si>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</si>
  <si>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</si>
  <si>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</si>
  <si>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</si>
  <si>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</si>
  <si>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</si>
  <si>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</si>
  <si>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023-25</t>
  </si>
  <si>
    <t>на поставкуреагентов диагностических (вагинальный рH скрининг ИВД, колориметрическая тест-полоска)</t>
  </si>
  <si>
    <t>Исходя из имеющегося у Заказчика объёма финансового обеспечения для осуществления закупки НМЦД устанавливается в размере 47250 руб. (Сорок семь тысяч двести пятьдесят рублей 00 копеек)</t>
  </si>
  <si>
    <t>Вагинальный рН скрининг ИВД, колориметрическая тест-полоска</t>
  </si>
  <si>
    <t>уп.</t>
  </si>
  <si>
    <t>КП вх 331-02/25 от 11.02.2025</t>
  </si>
  <si>
    <t>КП вх 330-02/25 от 11.02.2025</t>
  </si>
  <si>
    <t>КП вх 329-02/25 от 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</si>
</sst>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zoomScale="85" zoomScaleNormal="85" zoomScalePageLayoutView="70" workbookViewId="0">
      <selection activeCell="S39" sqref="S39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9.28515625" style="1" customWidth="1"/>
    <col min="8" max="9" width="17.7109375" style="1" hidden="1" customWidth="1"/>
    <col min="10" max="10" width="19" style="1" hidden="1" customWidth="1"/>
    <col min="11" max="13" width="16.85546875" style="1" hidden="1" customWidth="1"/>
    <col min="14" max="14" width="13.7109375" style="1" customWidth="1"/>
    <col min="15" max="15" width="9.42578125" style="9" customWidth="1"/>
    <col min="16" max="16" width="12.5703125" style="9" customWidth="1"/>
    <col min="17" max="17" width="10.28515625" style="9" customWidth="1"/>
    <col min="18" max="18" width="22.42578125" style="9" bestFit="1" customWidth="1"/>
    <col min="19" max="19" width="17.5703125" style="1" customWidth="1"/>
    <col min="20" max="20" width="10.7109375" style="9" bestFit="1" customWidth="1"/>
    <col min="21" max="21" width="11.28515625" style="9" bestFit="1" customWidth="1"/>
    <col min="22" max="22" width="10.7109375" style="9" bestFit="1" customWidth="1"/>
    <col min="23" max="23" width="11.7109375" style="9" bestFit="1" customWidth="1"/>
    <col min="24" max="24" width="10.7109375" style="9" bestFit="1" customWidth="1"/>
    <col min="25" max="16384" width="9.140625" style="9"/>
  </cols>
  <sheetData>
    <row r="1" spans="1:19" x14ac:dyDescent="0.25">
      <c r="S1" s="4" t="s">
        <v>18</v>
      </c>
    </row>
    <row r="2" spans="1:19" ht="14.45" customHeight="1" x14ac:dyDescent="0.25">
      <c r="S2" s="4" t="s">
        <v>19</v>
      </c>
    </row>
    <row r="3" spans="1:19" x14ac:dyDescent="0.25">
      <c r="G3" s="25" t="s">
        <v>34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x14ac:dyDescent="0.25">
      <c r="G4" s="15"/>
      <c r="H4" s="15"/>
      <c r="I4" s="15"/>
      <c r="J4" s="15"/>
      <c r="K4" s="15"/>
      <c r="L4" s="15"/>
      <c r="M4" s="15"/>
      <c r="N4" s="15"/>
      <c r="O4" s="17"/>
      <c r="P4" s="17"/>
      <c r="Q4" s="17"/>
      <c r="R4" s="17"/>
      <c r="S4" s="5" t="s">
        <v>21</v>
      </c>
    </row>
    <row r="5" spans="1:19" x14ac:dyDescent="0.25">
      <c r="G5" s="15"/>
      <c r="H5" s="15"/>
      <c r="I5" s="15"/>
      <c r="J5" s="15"/>
      <c r="K5" s="15"/>
      <c r="L5" s="15"/>
      <c r="M5" s="15"/>
      <c r="N5" s="15"/>
      <c r="O5" s="17"/>
      <c r="P5" s="17"/>
      <c r="Q5" s="17"/>
      <c r="R5" s="17"/>
      <c r="S5" s="5" t="s">
        <v>20</v>
      </c>
    </row>
    <row r="6" spans="1:19" ht="14.45" customHeight="1" x14ac:dyDescent="0.25">
      <c r="G6" s="15"/>
      <c r="H6" s="15"/>
      <c r="I6" s="15"/>
      <c r="J6" s="15"/>
      <c r="K6" s="15"/>
      <c r="L6" s="15"/>
      <c r="M6" s="15"/>
      <c r="N6" s="15"/>
      <c r="O6" s="17"/>
      <c r="P6" s="17"/>
      <c r="Q6" s="17"/>
      <c r="R6" s="17"/>
      <c r="S6" s="5" t="s">
        <v>33</v>
      </c>
    </row>
    <row r="7" spans="1:19" x14ac:dyDescent="0.25">
      <c r="G7" s="15"/>
      <c r="H7" s="15"/>
      <c r="I7" s="15"/>
      <c r="J7" s="15"/>
      <c r="K7" s="15"/>
      <c r="L7" s="15"/>
      <c r="M7" s="15"/>
      <c r="N7" s="15"/>
      <c r="O7" s="17"/>
      <c r="P7" s="17"/>
      <c r="Q7" s="17"/>
      <c r="R7" s="17"/>
      <c r="S7" s="3" t="s">
        <v>12</v>
      </c>
    </row>
    <row r="8" spans="1:19" x14ac:dyDescent="0.25">
      <c r="S8" s="16" t="s">
        <v>15</v>
      </c>
    </row>
    <row r="9" spans="1:19" x14ac:dyDescent="0.25">
      <c r="S9" s="16" t="s">
        <v>13</v>
      </c>
    </row>
    <row r="11" spans="1:19" ht="28.9" customHeight="1" x14ac:dyDescent="0.25">
      <c r="P11" s="28" t="s">
        <v>28</v>
      </c>
      <c r="Q11" s="28"/>
      <c r="R11" s="17"/>
      <c r="S11" s="15" t="s">
        <v>29</v>
      </c>
    </row>
    <row r="13" spans="1:19" x14ac:dyDescent="0.25">
      <c r="B13" s="32" t="s">
        <v>14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19" hidden="1" x14ac:dyDescent="0.25"/>
    <row r="16" spans="1:19" ht="30" x14ac:dyDescent="0.25">
      <c r="A16" s="36"/>
      <c r="B16" s="37"/>
      <c r="C16" s="38"/>
      <c r="D16" s="37"/>
      <c r="E16" s="19" t="s">
        <v>38</v>
      </c>
      <c r="F16" s="19" t="s">
        <v>39</v>
      </c>
      <c r="G16" s="19" t="s">
        <v>40</v>
      </c>
      <c r="H16" s="18"/>
      <c r="I16" s="18"/>
      <c r="J16" s="8"/>
      <c r="K16" s="8"/>
      <c r="L16" s="7"/>
      <c r="M16" s="7"/>
      <c r="N16" s="10"/>
      <c r="O16" s="13"/>
      <c r="P16" s="13"/>
      <c r="Q16" s="13"/>
      <c r="R16" s="13"/>
      <c r="S16" s="10"/>
    </row>
    <row r="17" spans="1:21" ht="30" customHeight="1" x14ac:dyDescent="0.25">
      <c r="A17" s="26" t="s">
        <v>0</v>
      </c>
      <c r="B17" s="26" t="s">
        <v>1</v>
      </c>
      <c r="C17" s="26" t="s">
        <v>2</v>
      </c>
      <c r="D17" s="26"/>
      <c r="E17" s="8" t="s">
        <v>22</v>
      </c>
      <c r="F17" s="8" t="s">
        <v>23</v>
      </c>
      <c r="G17" s="8" t="s">
        <v>24</v>
      </c>
      <c r="H17" s="10" t="s">
        <v>25</v>
      </c>
      <c r="I17" s="10" t="s">
        <v>26</v>
      </c>
      <c r="J17" s="10" t="s">
        <v>27</v>
      </c>
      <c r="K17" s="10" t="s">
        <v>30</v>
      </c>
      <c r="L17" s="10" t="s">
        <v>31</v>
      </c>
      <c r="M17" s="10" t="s">
        <v>32</v>
      </c>
      <c r="N17" s="39" t="s">
        <v>11</v>
      </c>
      <c r="O17" s="26" t="s">
        <v>8</v>
      </c>
      <c r="P17" s="26" t="s">
        <v>9</v>
      </c>
      <c r="Q17" s="26" t="s">
        <v>10</v>
      </c>
      <c r="R17" s="26" t="s">
        <v>6</v>
      </c>
      <c r="S17" s="35" t="s">
        <v>7</v>
      </c>
    </row>
    <row r="18" spans="1:21" x14ac:dyDescent="0.25">
      <c r="A18" s="27"/>
      <c r="B18" s="27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8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40"/>
      <c r="O18" s="26"/>
      <c r="P18" s="26"/>
      <c r="Q18" s="26"/>
      <c r="R18" s="26"/>
      <c r="S18" s="35"/>
    </row>
    <row r="19" spans="1:21" ht="30" x14ac:dyDescent="0.25">
      <c r="A19" s="11">
        <v>1</v>
      </c>
      <c r="B19" s="22" t="s">
        <v>36</v>
      </c>
      <c r="C19" s="24" t="s">
        <v>37</v>
      </c>
      <c r="D19" s="24">
        <v>15</v>
      </c>
      <c r="E19" s="21">
        <v>3402</v>
      </c>
      <c r="F19" s="19">
        <v>3150</v>
      </c>
      <c r="G19" s="19">
        <v>3330</v>
      </c>
      <c r="H19" s="8"/>
      <c r="I19" s="8"/>
      <c r="J19" s="8"/>
      <c r="K19" s="8"/>
      <c r="L19" s="8"/>
      <c r="M19" s="10"/>
      <c r="N19" s="10">
        <f>ROUND(AVERAGE(E19:I19),2)</f>
        <v>3294</v>
      </c>
      <c r="O19" s="13">
        <f xml:space="preserve"> COUNT(E19:M19)</f>
        <v>3</v>
      </c>
      <c r="P19" s="13">
        <f>STDEV(E19:I19)</f>
        <v>129.79984591670362</v>
      </c>
      <c r="Q19" s="13">
        <f>P19/N19*100</f>
        <v>3.9404931972284034</v>
      </c>
      <c r="R19" s="13" t="str">
        <f t="shared" ref="R19" si="0">IF(Q19&lt;33,"ОДНОРОДНЫЕ","НЕОДНОРОДНЫЕ")</f>
        <v>ОДНОРОДНЫЕ</v>
      </c>
      <c r="S19" s="10">
        <f t="shared" ref="S19" si="1">D19*N19</f>
        <v>49410</v>
      </c>
    </row>
    <row r="20" spans="1:21" x14ac:dyDescent="0.25">
      <c r="E20" s="19">
        <f>SUMPRODUCT($D$19:$D$19,E19:E19)</f>
        <v>51030</v>
      </c>
      <c r="F20" s="19">
        <f>SUMPRODUCT($D$19:$D$19,F19:F19)</f>
        <v>47250</v>
      </c>
      <c r="G20" s="19">
        <f>SUMPRODUCT($D$19:$D$19,G19:G19)</f>
        <v>49950</v>
      </c>
      <c r="T20" s="6"/>
      <c r="U20" s="1"/>
    </row>
    <row r="21" spans="1:21" s="20" customFormat="1" x14ac:dyDescent="0.25">
      <c r="H21" s="1"/>
      <c r="I21" s="1"/>
      <c r="J21" s="1"/>
      <c r="K21" s="1"/>
      <c r="L21" s="1"/>
      <c r="M21" s="1"/>
      <c r="N21" s="1"/>
      <c r="S21" s="1"/>
      <c r="T21" s="6"/>
      <c r="U21" s="1"/>
    </row>
    <row r="22" spans="1:21" x14ac:dyDescent="0.25">
      <c r="A22" s="33" t="s">
        <v>17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U22" s="6"/>
    </row>
    <row r="23" spans="1:21" x14ac:dyDescent="0.25">
      <c r="A23" s="34" t="s">
        <v>16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4" spans="1:21" ht="15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6"/>
    </row>
    <row r="25" spans="1:21" s="23" customFormat="1" x14ac:dyDescent="0.25">
      <c r="A25" s="29" t="s">
        <v>35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2"/>
      <c r="U25" s="2"/>
    </row>
    <row r="26" spans="1:21" x14ac:dyDescent="0.25">
      <c r="Q26" s="6"/>
      <c r="R26" s="6"/>
    </row>
  </sheetData>
  <mergeCells count="18">
    <mergeCell ref="R17:R18"/>
    <mergeCell ref="A17:A18"/>
    <mergeCell ref="G3:S3"/>
    <mergeCell ref="B17:B18"/>
    <mergeCell ref="C17:D17"/>
    <mergeCell ref="P11:Q11"/>
    <mergeCell ref="A25:S25"/>
    <mergeCell ref="A24:S24"/>
    <mergeCell ref="B13:R13"/>
    <mergeCell ref="A22:S22"/>
    <mergeCell ref="A23:S23"/>
    <mergeCell ref="S17:S18"/>
    <mergeCell ref="A16:B16"/>
    <mergeCell ref="C16:D16"/>
    <mergeCell ref="N17:N18"/>
    <mergeCell ref="O17:O18"/>
    <mergeCell ref="P17:P18"/>
    <mergeCell ref="Q17:Q18"/>
  </mergeCells>
  <conditionalFormatting sqref="R19">
    <cfRule type="containsText" dxfId="5" priority="94" operator="containsText" text="НЕ">
      <formula>NOT(ISERROR(SEARCH("НЕ",R19)))</formula>
    </cfRule>
    <cfRule type="containsText" dxfId="4" priority="95" operator="containsText" text="ОДНОРОДНЫЕ">
      <formula>NOT(ISERROR(SEARCH("ОДНОРОДНЫЕ",R19)))</formula>
    </cfRule>
    <cfRule type="containsText" dxfId="3" priority="96" operator="containsText" text="НЕОДНОРОДНЫЕ">
      <formula>NOT(ISERROR(SEARCH("НЕОДНОРОДНЫЕ",R19)))</formula>
    </cfRule>
  </conditionalFormatting>
  <conditionalFormatting sqref="R19">
    <cfRule type="containsText" dxfId="2" priority="91" operator="containsText" text="НЕОДНОРОДНЫЕ">
      <formula>NOT(ISERROR(SEARCH("НЕОДНОРОДНЫЕ",R19)))</formula>
    </cfRule>
    <cfRule type="containsText" dxfId="1" priority="92" operator="containsText" text="ОДНОРОДНЫЕ">
      <formula>NOT(ISERROR(SEARCH("ОДНОРОДНЫЕ",R19)))</formula>
    </cfRule>
    <cfRule type="containsText" dxfId="0" priority="93" operator="containsText" text="НЕОДНОРОДНЫЕ">
      <formula>NOT(ISERROR(SEARCH("НЕОДНОРОДНЫЕ",R19)))</formula>
    </cfRule>
  </conditionalFormatting>
  <pageMargins left="0.31496062992125984" right="0.19685039370078741" top="0.35433070866141736" bottom="0.35433070866141736" header="0.11811023622047245" footer="0.11811023622047245"/>
  <pageSetup paperSize="9" scale="6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2025-02-13T06:06:01Z</dcterms:modified>
</cp:coreProperties>
</file>