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S19" i="1" l="1"/>
  <c r="Q20" i="1"/>
  <c r="Q21" i="1"/>
  <c r="Q22" i="1"/>
  <c r="Q23" i="1"/>
  <c r="Q24" i="1"/>
  <c r="Q25" i="1"/>
  <c r="Q19" i="1"/>
  <c r="O19" i="1" l="1"/>
  <c r="P19" i="1" l="1"/>
  <c r="P21" i="1" l="1"/>
  <c r="O21" i="1"/>
  <c r="T21" i="1" s="1"/>
  <c r="P20" i="1"/>
  <c r="O20" i="1"/>
  <c r="T20" i="1" s="1"/>
  <c r="P23" i="1"/>
  <c r="O23" i="1"/>
  <c r="T23" i="1" s="1"/>
  <c r="C16" i="1" s="1"/>
  <c r="P22" i="1"/>
  <c r="O22" i="1"/>
  <c r="T22" i="1" s="1"/>
  <c r="P24" i="1"/>
  <c r="O24" i="1"/>
  <c r="T24" i="1" s="1"/>
  <c r="R20" i="1" l="1"/>
  <c r="S20" i="1" s="1"/>
  <c r="R22" i="1"/>
  <c r="S22" i="1" s="1"/>
  <c r="R23" i="1"/>
  <c r="S23" i="1" s="1"/>
  <c r="R24" i="1"/>
  <c r="S24" i="1" s="1"/>
  <c r="R21" i="1"/>
  <c r="S21" i="1" s="1"/>
  <c r="T19" i="1"/>
  <c r="R19" i="1" l="1"/>
  <c r="P25" i="1"/>
  <c r="O25" i="1"/>
  <c r="R25" i="1" l="1"/>
  <c r="T25" i="1"/>
  <c r="S25" i="1" l="1"/>
</calcChain>
</file>

<file path=xl/sharedStrings.xml><?xml version="1.0" encoding="utf-8"?>
<sst xmlns="http://schemas.openxmlformats.org/spreadsheetml/2006/main" count="67" uniqueCount="50">
  <si>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</si>
  <si>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</si>
  <si>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</si>
  <si>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</si>
  <si>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</si>
  <si>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</si>
  <si>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</si>
  <si>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</si>
  <si>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</si>
  <si>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</si>
  <si>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</si>
  <si>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</si>
  <si>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</si>
  <si>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</si>
  <si>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</si>
  <si>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</si>
  <si>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</si>
  <si>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</si>
  <si>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</si>
  <si>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</si>
  <si>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</si>
  <si>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</si>
  <si>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</si>
  <si>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</si>
  <si>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</si>
  <si>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</si>
  <si>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</si>
  <si>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</si>
  <si>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</si>
  <si>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</si>
  <si>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</si>
  <si>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</si>
  <si>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</si>
  <si>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</si>
  <si>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</si>
  <si>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№ 016-25</t>
  </si>
  <si>
    <t>на поставку лекарственных препаратов</t>
  </si>
  <si>
    <t xml:space="preserve">Натамицин </t>
  </si>
  <si>
    <t>Лидокаин</t>
  </si>
  <si>
    <t>Тамсулозин</t>
  </si>
  <si>
    <t>Клотримазол</t>
  </si>
  <si>
    <t xml:space="preserve">Тиотропия бромид </t>
  </si>
  <si>
    <t xml:space="preserve">Парацетамол </t>
  </si>
  <si>
    <t xml:space="preserve">Дротаверин </t>
  </si>
  <si>
    <t>Шт.</t>
  </si>
  <si>
    <t>Уп.</t>
  </si>
  <si>
    <t>Система электронного заказа "ФармКомандир"</t>
  </si>
  <si>
    <t>Интернет рессурс от 14.01.2025 https://planetazdorovo.ru/irkutsk/catalog/lekarstva-i-bad/akusherstvo-i-ginekologiya/molochnitsa/natamicin-suppozitorii-vagin-1-45389003/</t>
  </si>
  <si>
    <t>Интернет рессурс от 16.01.2025 https://zdravcity.ru/p_spiriva-kaps-d-ingal-18mkg-n30-s-ingaljatorom-0029288/analogi/</t>
  </si>
  <si>
    <t>Начальная (максимальная) цена договора устанавливается в размере 234 717,16 руб. (двести тридцать четыре тысячи семьсот семнадцать рублей шестнадцать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</si>
</sst>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zoomScale="85" zoomScaleNormal="85" zoomScalePageLayoutView="70" workbookViewId="0">
      <selection activeCell="S20" sqref="S20"/>
    </sheetView>
  </sheetViews>
  <sheetFormatPr defaultRowHeight="15" x14ac:dyDescent="0.25"/>
  <cols>
    <col min="1" max="1" width="6.140625" style="9" bestFit="1" customWidth="1"/>
    <col min="2" max="2" width="37.42578125" style="9" customWidth="1"/>
    <col min="3" max="3" width="11.7109375" style="9" customWidth="1"/>
    <col min="4" max="4" width="7.140625" style="9" bestFit="1" customWidth="1"/>
    <col min="5" max="7" width="15.85546875" style="1" customWidth="1"/>
    <col min="8" max="10" width="16" style="1" customWidth="1"/>
    <col min="11" max="11" width="19" style="1" hidden="1" customWidth="1"/>
    <col min="12" max="14" width="16.85546875" style="1" hidden="1" customWidth="1"/>
    <col min="15" max="15" width="13.7109375" style="1" customWidth="1"/>
    <col min="16" max="16" width="9.42578125" style="9" customWidth="1"/>
    <col min="17" max="17" width="12.5703125" style="9" customWidth="1"/>
    <col min="18" max="18" width="10.28515625" style="9" customWidth="1"/>
    <col min="19" max="19" width="22.42578125" style="9" bestFit="1" customWidth="1"/>
    <col min="20" max="20" width="17.5703125" style="1" customWidth="1"/>
    <col min="21" max="21" width="10.7109375" style="9" bestFit="1" customWidth="1"/>
    <col min="22" max="22" width="11.28515625" style="9" bestFit="1" customWidth="1"/>
    <col min="23" max="23" width="10.7109375" style="9" bestFit="1" customWidth="1"/>
    <col min="24" max="24" width="11.7109375" style="9" bestFit="1" customWidth="1"/>
    <col min="25" max="25" width="10.7109375" style="9" bestFit="1" customWidth="1"/>
    <col min="26" max="16384" width="9.140625" style="9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28" t="s">
        <v>36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0" x14ac:dyDescent="0.25">
      <c r="G4" s="17"/>
      <c r="H4" s="17"/>
      <c r="I4" s="17"/>
      <c r="J4" s="17"/>
      <c r="K4" s="17"/>
      <c r="L4" s="17"/>
      <c r="M4" s="17"/>
      <c r="N4" s="17"/>
      <c r="O4" s="17"/>
      <c r="P4" s="19"/>
      <c r="Q4" s="19"/>
      <c r="R4" s="19"/>
      <c r="S4" s="19"/>
      <c r="T4" s="5" t="s">
        <v>22</v>
      </c>
    </row>
    <row r="5" spans="1:20" x14ac:dyDescent="0.25">
      <c r="G5" s="17"/>
      <c r="H5" s="17"/>
      <c r="I5" s="17"/>
      <c r="J5" s="17"/>
      <c r="K5" s="17"/>
      <c r="L5" s="17"/>
      <c r="M5" s="17"/>
      <c r="N5" s="17"/>
      <c r="O5" s="17"/>
      <c r="P5" s="19"/>
      <c r="Q5" s="19"/>
      <c r="R5" s="19"/>
      <c r="S5" s="19"/>
      <c r="T5" s="5" t="s">
        <v>21</v>
      </c>
    </row>
    <row r="6" spans="1:20" ht="14.45" customHeight="1" x14ac:dyDescent="0.25">
      <c r="G6" s="17"/>
      <c r="H6" s="17"/>
      <c r="I6" s="17"/>
      <c r="J6" s="17"/>
      <c r="K6" s="17"/>
      <c r="L6" s="17"/>
      <c r="M6" s="17"/>
      <c r="N6" s="17"/>
      <c r="O6" s="17"/>
      <c r="P6" s="19"/>
      <c r="Q6" s="19"/>
      <c r="R6" s="19"/>
      <c r="S6" s="19"/>
      <c r="T6" s="5" t="s">
        <v>35</v>
      </c>
    </row>
    <row r="7" spans="1:20" x14ac:dyDescent="0.25">
      <c r="G7" s="17"/>
      <c r="H7" s="17"/>
      <c r="I7" s="17"/>
      <c r="J7" s="17"/>
      <c r="K7" s="17"/>
      <c r="L7" s="17"/>
      <c r="M7" s="17"/>
      <c r="N7" s="17"/>
      <c r="O7" s="17"/>
      <c r="P7" s="19"/>
      <c r="Q7" s="19"/>
      <c r="R7" s="19"/>
      <c r="S7" s="19"/>
      <c r="T7" s="3" t="s">
        <v>13</v>
      </c>
    </row>
    <row r="8" spans="1:20" x14ac:dyDescent="0.25">
      <c r="T8" s="18" t="s">
        <v>16</v>
      </c>
    </row>
    <row r="9" spans="1:20" x14ac:dyDescent="0.25">
      <c r="T9" s="18" t="s">
        <v>14</v>
      </c>
    </row>
    <row r="11" spans="1:20" ht="28.9" customHeight="1" x14ac:dyDescent="0.25">
      <c r="Q11" s="29" t="s">
        <v>30</v>
      </c>
      <c r="R11" s="29"/>
      <c r="S11" s="19"/>
      <c r="T11" s="17" t="s">
        <v>31</v>
      </c>
    </row>
    <row r="13" spans="1:20" x14ac:dyDescent="0.25">
      <c r="B13" s="33" t="s">
        <v>15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20" hidden="1" x14ac:dyDescent="0.25"/>
    <row r="16" spans="1:20" ht="178.5" customHeight="1" x14ac:dyDescent="0.25">
      <c r="A16" s="37" t="s">
        <v>11</v>
      </c>
      <c r="B16" s="38"/>
      <c r="C16" s="39">
        <f>SUM(T19:T25)</f>
        <v>234717.15999999997</v>
      </c>
      <c r="D16" s="38"/>
      <c r="E16" s="23" t="s">
        <v>46</v>
      </c>
      <c r="F16" s="23" t="s">
        <v>46</v>
      </c>
      <c r="G16" s="23" t="s">
        <v>46</v>
      </c>
      <c r="H16" s="24" t="s">
        <v>47</v>
      </c>
      <c r="I16" s="24" t="s">
        <v>48</v>
      </c>
      <c r="J16" s="24" t="s">
        <v>48</v>
      </c>
      <c r="K16" s="8"/>
      <c r="L16" s="8"/>
      <c r="M16" s="7"/>
      <c r="N16" s="7"/>
      <c r="O16" s="10"/>
      <c r="P16" s="13"/>
      <c r="Q16" s="13"/>
      <c r="R16" s="13"/>
      <c r="S16" s="13"/>
      <c r="T16" s="10"/>
    </row>
    <row r="17" spans="1:22" ht="30" customHeight="1" x14ac:dyDescent="0.25">
      <c r="A17" s="26" t="s">
        <v>0</v>
      </c>
      <c r="B17" s="26" t="s">
        <v>1</v>
      </c>
      <c r="C17" s="26" t="s">
        <v>2</v>
      </c>
      <c r="D17" s="26"/>
      <c r="E17" s="8" t="s">
        <v>23</v>
      </c>
      <c r="F17" s="8" t="s">
        <v>24</v>
      </c>
      <c r="G17" s="8" t="s">
        <v>25</v>
      </c>
      <c r="H17" s="10" t="s">
        <v>26</v>
      </c>
      <c r="I17" s="10" t="s">
        <v>27</v>
      </c>
      <c r="J17" s="10" t="s">
        <v>28</v>
      </c>
      <c r="K17" s="10" t="s">
        <v>29</v>
      </c>
      <c r="L17" s="10" t="s">
        <v>32</v>
      </c>
      <c r="M17" s="10" t="s">
        <v>33</v>
      </c>
      <c r="N17" s="10" t="s">
        <v>34</v>
      </c>
      <c r="O17" s="40" t="s">
        <v>12</v>
      </c>
      <c r="P17" s="26" t="s">
        <v>8</v>
      </c>
      <c r="Q17" s="26" t="s">
        <v>9</v>
      </c>
      <c r="R17" s="26" t="s">
        <v>10</v>
      </c>
      <c r="S17" s="26" t="s">
        <v>6</v>
      </c>
      <c r="T17" s="36" t="s">
        <v>7</v>
      </c>
    </row>
    <row r="18" spans="1:22" x14ac:dyDescent="0.25">
      <c r="A18" s="27"/>
      <c r="B18" s="27"/>
      <c r="C18" s="14" t="s">
        <v>3</v>
      </c>
      <c r="D18" s="14" t="s">
        <v>4</v>
      </c>
      <c r="E18" s="12" t="s">
        <v>5</v>
      </c>
      <c r="F18" s="12" t="s">
        <v>5</v>
      </c>
      <c r="G18" s="12" t="s">
        <v>5</v>
      </c>
      <c r="H18" s="12" t="s">
        <v>5</v>
      </c>
      <c r="I18" s="8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12" t="s">
        <v>5</v>
      </c>
      <c r="O18" s="41"/>
      <c r="P18" s="26"/>
      <c r="Q18" s="26"/>
      <c r="R18" s="26"/>
      <c r="S18" s="26"/>
      <c r="T18" s="36"/>
    </row>
    <row r="19" spans="1:22" x14ac:dyDescent="0.25">
      <c r="A19" s="11">
        <v>1</v>
      </c>
      <c r="B19" s="15" t="s">
        <v>37</v>
      </c>
      <c r="C19" s="20" t="s">
        <v>44</v>
      </c>
      <c r="D19" s="21">
        <v>180</v>
      </c>
      <c r="E19" s="8">
        <v>79.524000000000001</v>
      </c>
      <c r="F19" s="8">
        <v>79.56</v>
      </c>
      <c r="G19" s="8"/>
      <c r="H19" s="8">
        <v>82.834000000000003</v>
      </c>
      <c r="I19" s="8"/>
      <c r="J19" s="8"/>
      <c r="K19" s="8"/>
      <c r="L19" s="8"/>
      <c r="M19" s="8"/>
      <c r="N19" s="10"/>
      <c r="O19" s="10">
        <f>ROUND(AVERAGE(E19:N19),2)</f>
        <v>80.64</v>
      </c>
      <c r="P19" s="13">
        <f xml:space="preserve"> COUNT(E19:I19)</f>
        <v>3</v>
      </c>
      <c r="Q19" s="13">
        <f>STDEV(E19:J19)</f>
        <v>1.9007223188391662</v>
      </c>
      <c r="R19" s="13">
        <f t="shared" ref="R19:R25" si="0">Q19/O19*100</f>
        <v>2.3570465263382516</v>
      </c>
      <c r="S19" s="13" t="str">
        <f>IF(R19&lt;33,"ОДНОРОДНЫЕ","НЕОДНОРОДНЫЕ")</f>
        <v>ОДНОРОДНЫЕ</v>
      </c>
      <c r="T19" s="10">
        <f t="shared" ref="T19:T25" si="1">D19*O19</f>
        <v>14515.2</v>
      </c>
    </row>
    <row r="20" spans="1:22" x14ac:dyDescent="0.25">
      <c r="A20" s="11">
        <v>2</v>
      </c>
      <c r="B20" s="15" t="s">
        <v>38</v>
      </c>
      <c r="C20" s="20" t="s">
        <v>45</v>
      </c>
      <c r="D20" s="21">
        <v>1000</v>
      </c>
      <c r="E20" s="8">
        <v>57.24</v>
      </c>
      <c r="F20" s="8">
        <v>64.13</v>
      </c>
      <c r="G20" s="8">
        <v>65.34</v>
      </c>
      <c r="H20" s="8"/>
      <c r="I20" s="8"/>
      <c r="J20" s="8"/>
      <c r="K20" s="8"/>
      <c r="L20" s="8"/>
      <c r="M20" s="8"/>
      <c r="N20" s="10"/>
      <c r="O20" s="10">
        <f t="shared" ref="O20:O25" si="2">ROUND(AVERAGE(E20:N20),2)</f>
        <v>62.24</v>
      </c>
      <c r="P20" s="13">
        <f t="shared" ref="P20:P25" si="3" xml:space="preserve"> COUNT(E20:I20)</f>
        <v>3</v>
      </c>
      <c r="Q20" s="22">
        <f t="shared" ref="Q20:Q25" si="4">STDEV(E20:J20)</f>
        <v>4.3693287051140164</v>
      </c>
      <c r="R20" s="13">
        <f t="shared" si="0"/>
        <v>7.0201296675996412</v>
      </c>
      <c r="S20" s="13" t="str">
        <f t="shared" ref="S19:S25" si="5">IF(R20&lt;33,"ОДНОРОДНЫЕ","НЕОДНОРОДНЫЕ")</f>
        <v>ОДНОРОДНЫЕ</v>
      </c>
      <c r="T20" s="10">
        <f t="shared" si="1"/>
        <v>62240</v>
      </c>
    </row>
    <row r="21" spans="1:22" x14ac:dyDescent="0.25">
      <c r="A21" s="11">
        <v>3</v>
      </c>
      <c r="B21" s="15" t="s">
        <v>39</v>
      </c>
      <c r="C21" s="20" t="s">
        <v>45</v>
      </c>
      <c r="D21" s="21">
        <v>90</v>
      </c>
      <c r="E21" s="8">
        <v>617</v>
      </c>
      <c r="F21" s="8">
        <v>672.21</v>
      </c>
      <c r="G21" s="8">
        <v>726.95</v>
      </c>
      <c r="H21" s="8"/>
      <c r="I21" s="8"/>
      <c r="J21" s="8"/>
      <c r="K21" s="8"/>
      <c r="L21" s="8"/>
      <c r="M21" s="8"/>
      <c r="N21" s="10"/>
      <c r="O21" s="10">
        <f t="shared" si="2"/>
        <v>672.05</v>
      </c>
      <c r="P21" s="13">
        <f t="shared" si="3"/>
        <v>3</v>
      </c>
      <c r="Q21" s="22">
        <f t="shared" si="4"/>
        <v>54.975167424332014</v>
      </c>
      <c r="R21" s="13">
        <f t="shared" si="0"/>
        <v>8.1802198384542848</v>
      </c>
      <c r="S21" s="13" t="str">
        <f t="shared" si="5"/>
        <v>ОДНОРОДНЫЕ</v>
      </c>
      <c r="T21" s="10">
        <f t="shared" si="1"/>
        <v>60484.499999999993</v>
      </c>
    </row>
    <row r="22" spans="1:22" x14ac:dyDescent="0.25">
      <c r="A22" s="11">
        <v>4</v>
      </c>
      <c r="B22" s="16" t="s">
        <v>40</v>
      </c>
      <c r="C22" s="20" t="s">
        <v>45</v>
      </c>
      <c r="D22" s="21">
        <v>50</v>
      </c>
      <c r="E22" s="8">
        <v>45.76</v>
      </c>
      <c r="F22" s="8">
        <v>48.78</v>
      </c>
      <c r="G22" s="8">
        <v>49.61</v>
      </c>
      <c r="H22" s="8"/>
      <c r="I22" s="8"/>
      <c r="J22" s="8"/>
      <c r="K22" s="8"/>
      <c r="L22" s="8"/>
      <c r="M22" s="8"/>
      <c r="N22" s="10"/>
      <c r="O22" s="10">
        <f t="shared" si="2"/>
        <v>48.05</v>
      </c>
      <c r="P22" s="13">
        <f t="shared" si="3"/>
        <v>3</v>
      </c>
      <c r="Q22" s="22">
        <f t="shared" si="4"/>
        <v>2.02615399217335</v>
      </c>
      <c r="R22" s="13">
        <f t="shared" si="0"/>
        <v>4.2167616902671181</v>
      </c>
      <c r="S22" s="13" t="str">
        <f t="shared" si="5"/>
        <v>ОДНОРОДНЫЕ</v>
      </c>
      <c r="T22" s="10">
        <f t="shared" si="1"/>
        <v>2402.5</v>
      </c>
    </row>
    <row r="23" spans="1:22" x14ac:dyDescent="0.25">
      <c r="A23" s="11">
        <v>5</v>
      </c>
      <c r="B23" s="16" t="s">
        <v>41</v>
      </c>
      <c r="C23" s="20" t="s">
        <v>45</v>
      </c>
      <c r="D23" s="21">
        <v>45</v>
      </c>
      <c r="E23" s="8">
        <v>2024.55</v>
      </c>
      <c r="F23" s="8"/>
      <c r="G23" s="8"/>
      <c r="H23" s="8"/>
      <c r="I23" s="8">
        <v>1940</v>
      </c>
      <c r="J23" s="25">
        <v>2225</v>
      </c>
      <c r="K23" s="8"/>
      <c r="L23" s="8"/>
      <c r="M23" s="8"/>
      <c r="N23" s="10"/>
      <c r="O23" s="10">
        <f t="shared" si="2"/>
        <v>2063.1799999999998</v>
      </c>
      <c r="P23" s="13">
        <f t="shared" si="3"/>
        <v>2</v>
      </c>
      <c r="Q23" s="22">
        <f t="shared" si="4"/>
        <v>146.37503487047692</v>
      </c>
      <c r="R23" s="13">
        <f t="shared" si="0"/>
        <v>7.0946323088861343</v>
      </c>
      <c r="S23" s="13" t="str">
        <f t="shared" si="5"/>
        <v>ОДНОРОДНЫЕ</v>
      </c>
      <c r="T23" s="10">
        <f t="shared" si="1"/>
        <v>92843.099999999991</v>
      </c>
    </row>
    <row r="24" spans="1:22" x14ac:dyDescent="0.25">
      <c r="A24" s="11">
        <v>6</v>
      </c>
      <c r="B24" s="15" t="s">
        <v>42</v>
      </c>
      <c r="C24" s="20" t="s">
        <v>45</v>
      </c>
      <c r="D24" s="21">
        <v>30</v>
      </c>
      <c r="E24" s="8">
        <v>39.090000000000003</v>
      </c>
      <c r="F24" s="8">
        <v>47.5</v>
      </c>
      <c r="G24" s="8">
        <v>52.31</v>
      </c>
      <c r="H24" s="8"/>
      <c r="I24" s="8"/>
      <c r="J24" s="8"/>
      <c r="K24" s="8"/>
      <c r="L24" s="8"/>
      <c r="M24" s="8"/>
      <c r="N24" s="10"/>
      <c r="O24" s="10">
        <f t="shared" si="2"/>
        <v>46.3</v>
      </c>
      <c r="P24" s="13">
        <f t="shared" si="3"/>
        <v>3</v>
      </c>
      <c r="Q24" s="22">
        <f t="shared" si="4"/>
        <v>6.6911957077939466</v>
      </c>
      <c r="R24" s="13">
        <f t="shared" si="0"/>
        <v>14.451826582708307</v>
      </c>
      <c r="S24" s="13" t="str">
        <f t="shared" si="5"/>
        <v>ОДНОРОДНЫЕ</v>
      </c>
      <c r="T24" s="10">
        <f t="shared" si="1"/>
        <v>1389</v>
      </c>
    </row>
    <row r="25" spans="1:22" x14ac:dyDescent="0.25">
      <c r="A25" s="11">
        <v>7</v>
      </c>
      <c r="B25" s="16" t="s">
        <v>43</v>
      </c>
      <c r="C25" s="20" t="s">
        <v>45</v>
      </c>
      <c r="D25" s="21">
        <v>17</v>
      </c>
      <c r="E25" s="8">
        <v>38.090000000000003</v>
      </c>
      <c r="F25" s="8">
        <v>53.75</v>
      </c>
      <c r="G25" s="8">
        <v>56.91</v>
      </c>
      <c r="H25" s="8"/>
      <c r="I25" s="8"/>
      <c r="J25" s="8"/>
      <c r="K25" s="8"/>
      <c r="L25" s="8"/>
      <c r="M25" s="8"/>
      <c r="N25" s="10"/>
      <c r="O25" s="10">
        <f t="shared" si="2"/>
        <v>49.58</v>
      </c>
      <c r="P25" s="13">
        <f t="shared" si="3"/>
        <v>3</v>
      </c>
      <c r="Q25" s="22">
        <f t="shared" si="4"/>
        <v>10.078141363035819</v>
      </c>
      <c r="R25" s="13">
        <f t="shared" si="0"/>
        <v>20.327029776191647</v>
      </c>
      <c r="S25" s="13" t="str">
        <f t="shared" si="5"/>
        <v>ОДНОРОДНЫЕ</v>
      </c>
      <c r="T25" s="10">
        <f t="shared" si="1"/>
        <v>842.86</v>
      </c>
    </row>
    <row r="26" spans="1:22" x14ac:dyDescent="0.25">
      <c r="E26" s="9"/>
      <c r="F26" s="9"/>
      <c r="G26" s="9"/>
      <c r="U26" s="6"/>
      <c r="V26" s="1"/>
    </row>
    <row r="27" spans="1:22" x14ac:dyDescent="0.25">
      <c r="A27" s="34" t="s">
        <v>18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V27" s="6"/>
    </row>
    <row r="28" spans="1:22" x14ac:dyDescent="0.25">
      <c r="A28" s="35" t="s">
        <v>17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</row>
    <row r="29" spans="1:22" ht="15" customHeight="1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6"/>
    </row>
    <row r="30" spans="1:22" s="19" customFormat="1" x14ac:dyDescent="0.25">
      <c r="A30" s="30" t="s">
        <v>49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2"/>
      <c r="V30" s="2"/>
    </row>
    <row r="31" spans="1:22" x14ac:dyDescent="0.25">
      <c r="R31" s="6"/>
      <c r="S31" s="6"/>
    </row>
    <row r="33" spans="16:19" x14ac:dyDescent="0.25">
      <c r="Q33" s="6"/>
    </row>
    <row r="34" spans="16:19" x14ac:dyDescent="0.25">
      <c r="R34" s="6"/>
      <c r="S34" s="6"/>
    </row>
    <row r="35" spans="16:19" x14ac:dyDescent="0.25">
      <c r="R35" s="6"/>
    </row>
    <row r="36" spans="16:19" x14ac:dyDescent="0.25">
      <c r="P36" s="6"/>
    </row>
  </sheetData>
  <mergeCells count="18">
    <mergeCell ref="A30:T30"/>
    <mergeCell ref="A29:T29"/>
    <mergeCell ref="B13:S13"/>
    <mergeCell ref="A27:T27"/>
    <mergeCell ref="A28:T28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  <mergeCell ref="G3:T3"/>
    <mergeCell ref="B17:B18"/>
    <mergeCell ref="C17:D17"/>
    <mergeCell ref="Q11:R11"/>
  </mergeCells>
  <conditionalFormatting sqref="S25">
    <cfRule type="containsText" dxfId="41" priority="196" operator="containsText" text="НЕ">
      <formula>NOT(ISERROR(SEARCH("НЕ",S25)))</formula>
    </cfRule>
    <cfRule type="containsText" dxfId="40" priority="197" operator="containsText" text="ОДНОРОДНЫЕ">
      <formula>NOT(ISERROR(SEARCH("ОДНОРОДНЫЕ",S25)))</formula>
    </cfRule>
    <cfRule type="containsText" dxfId="39" priority="198" operator="containsText" text="НЕОДНОРОДНЫЕ">
      <formula>NOT(ISERROR(SEARCH("НЕОДНОРОДНЫЕ",S25)))</formula>
    </cfRule>
  </conditionalFormatting>
  <conditionalFormatting sqref="S25">
    <cfRule type="containsText" dxfId="38" priority="193" operator="containsText" text="НЕОДНОРОДНЫЕ">
      <formula>NOT(ISERROR(SEARCH("НЕОДНОРОДНЫЕ",S25)))</formula>
    </cfRule>
    <cfRule type="containsText" dxfId="37" priority="194" operator="containsText" text="ОДНОРОДНЫЕ">
      <formula>NOT(ISERROR(SEARCH("ОДНОРОДНЫЕ",S25)))</formula>
    </cfRule>
    <cfRule type="containsText" dxfId="36" priority="195" operator="containsText" text="НЕОДНОРОДНЫЕ">
      <formula>NOT(ISERROR(SEARCH("НЕОДНОРОДНЫЕ",S25)))</formula>
    </cfRule>
  </conditionalFormatting>
  <conditionalFormatting sqref="S19">
    <cfRule type="containsText" dxfId="35" priority="34" operator="containsText" text="НЕ">
      <formula>NOT(ISERROR(SEARCH("НЕ",S19)))</formula>
    </cfRule>
    <cfRule type="containsText" dxfId="34" priority="35" operator="containsText" text="ОДНОРОДНЫЕ">
      <formula>NOT(ISERROR(SEARCH("ОДНОРОДНЫЕ",S19)))</formula>
    </cfRule>
    <cfRule type="containsText" dxfId="33" priority="36" operator="containsText" text="НЕОДНОРОДНЫЕ">
      <formula>NOT(ISERROR(SEARCH("НЕОДНОРОДНЫЕ",S19)))</formula>
    </cfRule>
  </conditionalFormatting>
  <conditionalFormatting sqref="S19">
    <cfRule type="containsText" dxfId="32" priority="31" operator="containsText" text="НЕОДНОРОДНЫЕ">
      <formula>NOT(ISERROR(SEARCH("НЕОДНОРОДНЫЕ",S19)))</formula>
    </cfRule>
    <cfRule type="containsText" dxfId="31" priority="32" operator="containsText" text="ОДНОРОДНЫЕ">
      <formula>NOT(ISERROR(SEARCH("ОДНОРОДНЫЕ",S19)))</formula>
    </cfRule>
    <cfRule type="containsText" dxfId="30" priority="33" operator="containsText" text="НЕОДНОРОДНЫЕ">
      <formula>NOT(ISERROR(SEARCH("НЕОДНОРОДНЫЕ",S19)))</formula>
    </cfRule>
  </conditionalFormatting>
  <conditionalFormatting sqref="S24">
    <cfRule type="containsText" dxfId="29" priority="28" operator="containsText" text="НЕ">
      <formula>NOT(ISERROR(SEARCH("НЕ",S24)))</formula>
    </cfRule>
    <cfRule type="containsText" dxfId="28" priority="29" operator="containsText" text="ОДНОРОДНЫЕ">
      <formula>NOT(ISERROR(SEARCH("ОДНОРОДНЫЕ",S24)))</formula>
    </cfRule>
    <cfRule type="containsText" dxfId="27" priority="30" operator="containsText" text="НЕОДНОРОДНЫЕ">
      <formula>NOT(ISERROR(SEARCH("НЕОДНОРОДНЫЕ",S24)))</formula>
    </cfRule>
  </conditionalFormatting>
  <conditionalFormatting sqref="S24">
    <cfRule type="containsText" dxfId="26" priority="25" operator="containsText" text="НЕОДНОРОДНЫЕ">
      <formula>NOT(ISERROR(SEARCH("НЕОДНОРОДНЫЕ",S24)))</formula>
    </cfRule>
    <cfRule type="containsText" dxfId="25" priority="26" operator="containsText" text="ОДНОРОДНЫЕ">
      <formula>NOT(ISERROR(SEARCH("ОДНОРОДНЫЕ",S24)))</formula>
    </cfRule>
    <cfRule type="containsText" dxfId="24" priority="27" operator="containsText" text="НЕОДНОРОДНЫЕ">
      <formula>NOT(ISERROR(SEARCH("НЕОДНОРОДНЫЕ",S24)))</formula>
    </cfRule>
  </conditionalFormatting>
  <conditionalFormatting sqref="S23">
    <cfRule type="containsText" dxfId="23" priority="22" operator="containsText" text="НЕ">
      <formula>NOT(ISERROR(SEARCH("НЕ",S23)))</formula>
    </cfRule>
    <cfRule type="containsText" dxfId="22" priority="23" operator="containsText" text="ОДНОРОДНЫЕ">
      <formula>NOT(ISERROR(SEARCH("ОДНОРОДНЫЕ",S23)))</formula>
    </cfRule>
    <cfRule type="containsText" dxfId="21" priority="24" operator="containsText" text="НЕОДНОРОДНЫЕ">
      <formula>NOT(ISERROR(SEARCH("НЕОДНОРОДНЫЕ",S23)))</formula>
    </cfRule>
  </conditionalFormatting>
  <conditionalFormatting sqref="S23">
    <cfRule type="containsText" dxfId="20" priority="19" operator="containsText" text="НЕОДНОРОДНЫЕ">
      <formula>NOT(ISERROR(SEARCH("НЕОДНОРОДНЫЕ",S23)))</formula>
    </cfRule>
    <cfRule type="containsText" dxfId="19" priority="20" operator="containsText" text="ОДНОРОДНЫЕ">
      <formula>NOT(ISERROR(SEARCH("ОДНОРОДНЫЕ",S23)))</formula>
    </cfRule>
    <cfRule type="containsText" dxfId="18" priority="21" operator="containsText" text="НЕОДНОРОДНЫЕ">
      <formula>NOT(ISERROR(SEARCH("НЕОДНОРОДНЫЕ",S23)))</formula>
    </cfRule>
  </conditionalFormatting>
  <conditionalFormatting sqref="S22">
    <cfRule type="containsText" dxfId="17" priority="16" operator="containsText" text="НЕ">
      <formula>NOT(ISERROR(SEARCH("НЕ",S22)))</formula>
    </cfRule>
    <cfRule type="containsText" dxfId="16" priority="17" operator="containsText" text="ОДНОРОДНЫЕ">
      <formula>NOT(ISERROR(SEARCH("ОДНОРОДНЫЕ",S22)))</formula>
    </cfRule>
    <cfRule type="containsText" dxfId="15" priority="18" operator="containsText" text="НЕОДНОРОДНЫЕ">
      <formula>NOT(ISERROR(SEARCH("НЕОДНОРОДНЫЕ",S22)))</formula>
    </cfRule>
  </conditionalFormatting>
  <conditionalFormatting sqref="S22">
    <cfRule type="containsText" dxfId="14" priority="13" operator="containsText" text="НЕОДНОРОДНЫЕ">
      <formula>NOT(ISERROR(SEARCH("НЕОДНОРОДНЫЕ",S22)))</formula>
    </cfRule>
    <cfRule type="containsText" dxfId="13" priority="14" operator="containsText" text="ОДНОРОДНЫЕ">
      <formula>NOT(ISERROR(SEARCH("ОДНОРОДНЫЕ",S22)))</formula>
    </cfRule>
    <cfRule type="containsText" dxfId="12" priority="15" operator="containsText" text="НЕОДНОРОДНЫЕ">
      <formula>NOT(ISERROR(SEARCH("НЕОДНОРОДНЫЕ",S22)))</formula>
    </cfRule>
  </conditionalFormatting>
  <conditionalFormatting sqref="S21">
    <cfRule type="containsText" dxfId="11" priority="10" operator="containsText" text="НЕ">
      <formula>NOT(ISERROR(SEARCH("НЕ",S21)))</formula>
    </cfRule>
    <cfRule type="containsText" dxfId="10" priority="11" operator="containsText" text="ОДНОРОДНЫЕ">
      <formula>NOT(ISERROR(SEARCH("ОДНОРОДНЫЕ",S21)))</formula>
    </cfRule>
    <cfRule type="containsText" dxfId="9" priority="12" operator="containsText" text="НЕОДНОРОДНЫЕ">
      <formula>NOT(ISERROR(SEARCH("НЕОДНОРОДНЫЕ",S21)))</formula>
    </cfRule>
  </conditionalFormatting>
  <conditionalFormatting sqref="S21">
    <cfRule type="containsText" dxfId="8" priority="7" operator="containsText" text="НЕОДНОРОДНЫЕ">
      <formula>NOT(ISERROR(SEARCH("НЕОДНОРОДНЫЕ",S21)))</formula>
    </cfRule>
    <cfRule type="containsText" dxfId="7" priority="8" operator="containsText" text="ОДНОРОДНЫЕ">
      <formula>NOT(ISERROR(SEARCH("ОДНОРОДНЫЕ",S21)))</formula>
    </cfRule>
    <cfRule type="containsText" dxfId="6" priority="9" operator="containsText" text="НЕОДНОРОДНЫЕ">
      <formula>NOT(ISERROR(SEARCH("НЕОДНОРОДНЫЕ",S21)))</formula>
    </cfRule>
  </conditionalFormatting>
  <conditionalFormatting sqref="S20">
    <cfRule type="containsText" dxfId="5" priority="4" operator="containsText" text="НЕ">
      <formula>NOT(ISERROR(SEARCH("НЕ",S20)))</formula>
    </cfRule>
    <cfRule type="containsText" dxfId="4" priority="5" operator="containsText" text="ОДНОРОДНЫЕ">
      <formula>NOT(ISERROR(SEARCH("ОДНОРОДНЫЕ",S20)))</formula>
    </cfRule>
    <cfRule type="containsText" dxfId="3" priority="6" operator="containsText" text="НЕОДНОРОДНЫЕ">
      <formula>NOT(ISERROR(SEARCH("НЕОДНОРОДНЫЕ",S20)))</formula>
    </cfRule>
  </conditionalFormatting>
  <conditionalFormatting sqref="S20">
    <cfRule type="containsText" dxfId="2" priority="1" operator="containsText" text="НЕОДНОРОДНЫЕ">
      <formula>NOT(ISERROR(SEARCH("НЕОДНОРОДНЫЕ",S20)))</formula>
    </cfRule>
    <cfRule type="containsText" dxfId="1" priority="2" operator="containsText" text="ОДНОРОДНЫЕ">
      <formula>NOT(ISERROR(SEARCH("ОДНОРОДНЫЕ",S20)))</formula>
    </cfRule>
    <cfRule type="containsText" dxfId="0" priority="3" operator="containsText" text="НЕОДНОРОДНЫЕ">
      <formula>NOT(ISERROR(SEARCH("НЕОДНОРОДНЫЕ",S20)))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2025-02-24T11:03:48Z</dcterms:modified>
</cp:coreProperties>
</file>