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E21" i="1"/>
  <c r="E20" i="1" l="1"/>
  <c r="G20" i="1"/>
  <c r="F20" i="1"/>
  <c r="L20" i="1" l="1"/>
  <c r="K20" i="1"/>
  <c r="J20" i="1"/>
  <c r="O20" i="1" s="1"/>
  <c r="J19" i="1"/>
  <c r="O19" i="1" s="1"/>
  <c r="O21" i="1" l="1"/>
  <c r="M20" i="1"/>
  <c r="N20" i="1" s="1"/>
  <c r="H21" i="1"/>
  <c r="I21" i="1" l="1"/>
  <c r="L19" i="1" l="1"/>
  <c r="K19" i="1"/>
  <c r="M19" i="1" l="1"/>
  <c r="N19" i="1" s="1"/>
</calcChain>
</file>

<file path=xl/sharedStrings.xml><?xml version="1.0" encoding="utf-8"?>
<sst xmlns="http://schemas.openxmlformats.org/spreadsheetml/2006/main" count="41" uniqueCount="36">
  <si>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</si>
  <si>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</si>
  <si>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</si>
  <si>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</si>
  <si>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</si>
  <si>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</si>
  <si>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</si>
  <si>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</si>
  <si>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</si>
  <si>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</si>
  <si>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</si>
  <si>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</si>
  <si>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</si>
  <si>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</si>
  <si>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</si>
  <si>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</si>
  <si>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</si>
  <si>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</si>
  <si>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</si>
  <si>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</si>
  <si>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</si>
  <si>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</si>
  <si>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</si>
  <si>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</si>
  <si>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</si>
  <si>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</si>
  <si>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</si>
  <si>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</si>
  <si>
    <t>№ 011-25</t>
  </si>
  <si>
    <t>на оказание услуг по техническому обслуживанию физиотерапевтического оборудования</t>
  </si>
  <si>
    <t>Оказание услуг по техническому обслуживанию физиотерапевтического оборудования</t>
  </si>
  <si>
    <t>КП вх. 205-01/25 от 30.01.2025</t>
  </si>
  <si>
    <t>КП вх. 204-01/25 от 30.01.2025</t>
  </si>
  <si>
    <t>КП вх. 203-01/25 от 30.01.2025</t>
  </si>
  <si>
    <t>Усл.ед</t>
  </si>
  <si>
    <t>Исходя из имеющегося у Заказчика объёма финансового обеспечения для осуществления закупки НМЦД устанавливается в размере 1334336 руб. (один миллион триста тридцать четыре тысячи триста тридцать шесть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</si>
</sst>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topLeftCell="A6" zoomScale="85" zoomScaleNormal="85" zoomScalePageLayoutView="70" workbookViewId="0">
      <selection activeCell="F32" sqref="F32:M36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20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24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4"/>
    </row>
    <row r="7" spans="1:15" s="7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8" t="s">
        <v>12</v>
      </c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9" t="s">
        <v>17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7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37" t="s">
        <v>16</v>
      </c>
      <c r="M11" s="37"/>
      <c r="N11" s="12"/>
      <c r="O11" s="4" t="s">
        <v>14</v>
      </c>
    </row>
    <row r="12" spans="1:15" ht="18.7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5"/>
    </row>
    <row r="13" spans="1:15" ht="18.75" x14ac:dyDescent="0.25">
      <c r="A13" s="12"/>
      <c r="B13" s="37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5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6" customFormat="1" ht="54.6" customHeight="1" x14ac:dyDescent="0.25">
      <c r="A16" s="41"/>
      <c r="B16" s="42"/>
      <c r="C16" s="43"/>
      <c r="D16" s="42"/>
      <c r="E16" s="28" t="s">
        <v>33</v>
      </c>
      <c r="F16" s="28" t="s">
        <v>32</v>
      </c>
      <c r="G16" s="23" t="s">
        <v>31</v>
      </c>
      <c r="H16" s="23"/>
      <c r="I16" s="13"/>
      <c r="J16" s="13"/>
      <c r="K16" s="14"/>
      <c r="L16" s="14"/>
      <c r="M16" s="14"/>
      <c r="N16" s="14"/>
      <c r="O16" s="13"/>
    </row>
    <row r="17" spans="1:18" s="6" customFormat="1" ht="30" customHeight="1" x14ac:dyDescent="0.25">
      <c r="A17" s="46" t="s">
        <v>0</v>
      </c>
      <c r="B17" s="46" t="s">
        <v>1</v>
      </c>
      <c r="C17" s="46" t="s">
        <v>2</v>
      </c>
      <c r="D17" s="46"/>
      <c r="E17" s="13" t="s">
        <v>22</v>
      </c>
      <c r="F17" s="13" t="s">
        <v>23</v>
      </c>
      <c r="G17" s="13" t="s">
        <v>24</v>
      </c>
      <c r="H17" s="13" t="s">
        <v>25</v>
      </c>
      <c r="I17" s="13" t="s">
        <v>26</v>
      </c>
      <c r="J17" s="44" t="s">
        <v>11</v>
      </c>
      <c r="K17" s="46" t="s">
        <v>8</v>
      </c>
      <c r="L17" s="46" t="s">
        <v>9</v>
      </c>
      <c r="M17" s="46" t="s">
        <v>10</v>
      </c>
      <c r="N17" s="46" t="s">
        <v>6</v>
      </c>
      <c r="O17" s="40" t="s">
        <v>7</v>
      </c>
    </row>
    <row r="18" spans="1:18" s="6" customFormat="1" x14ac:dyDescent="0.25">
      <c r="A18" s="47"/>
      <c r="B18" s="47"/>
      <c r="C18" s="15" t="s">
        <v>3</v>
      </c>
      <c r="D18" s="15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45"/>
      <c r="K18" s="46"/>
      <c r="L18" s="46"/>
      <c r="M18" s="46"/>
      <c r="N18" s="46"/>
      <c r="O18" s="40"/>
    </row>
    <row r="19" spans="1:18" s="6" customFormat="1" ht="63.75" customHeight="1" x14ac:dyDescent="0.25">
      <c r="A19" s="16">
        <v>1</v>
      </c>
      <c r="B19" s="29" t="s">
        <v>30</v>
      </c>
      <c r="C19" s="30" t="s">
        <v>21</v>
      </c>
      <c r="D19" s="31">
        <v>12</v>
      </c>
      <c r="E19" s="34">
        <v>155109</v>
      </c>
      <c r="F19" s="33">
        <v>129258</v>
      </c>
      <c r="G19" s="33">
        <v>111078</v>
      </c>
      <c r="H19" s="13"/>
      <c r="I19" s="13"/>
      <c r="J19" s="13">
        <f>AVERAGE(E19:I19)</f>
        <v>131815</v>
      </c>
      <c r="K19" s="14">
        <f>COUNT(E19:I19)</f>
        <v>3</v>
      </c>
      <c r="L19" s="14">
        <f>STDEV(E19:I19)</f>
        <v>22126.588688724703</v>
      </c>
      <c r="M19" s="14">
        <f t="shared" ref="M19" si="0">L19/J19*100</f>
        <v>16.786093152315519</v>
      </c>
      <c r="N19" s="14" t="str">
        <f t="shared" ref="N19" si="1">IF(M19&lt;33,"ОДНОРОДНЫЕ","НЕОДНОРОДНЫЕ")</f>
        <v>ОДНОРОДНЫЕ</v>
      </c>
      <c r="O19" s="13">
        <f>D19*J19</f>
        <v>1581780</v>
      </c>
    </row>
    <row r="20" spans="1:18" s="6" customFormat="1" ht="75" x14ac:dyDescent="0.25">
      <c r="A20" s="32">
        <v>2</v>
      </c>
      <c r="B20" s="29" t="s">
        <v>30</v>
      </c>
      <c r="C20" s="30" t="s">
        <v>34</v>
      </c>
      <c r="D20" s="31">
        <v>1</v>
      </c>
      <c r="E20" s="34">
        <f>190*14</f>
        <v>2660</v>
      </c>
      <c r="F20" s="33">
        <f>190*14</f>
        <v>2660</v>
      </c>
      <c r="G20" s="33">
        <f>14*100</f>
        <v>1400</v>
      </c>
      <c r="H20" s="33"/>
      <c r="I20" s="33"/>
      <c r="J20" s="33">
        <f>AVERAGE(E20:I20)</f>
        <v>2240</v>
      </c>
      <c r="K20" s="32">
        <f>COUNT(E20:I20)</f>
        <v>3</v>
      </c>
      <c r="L20" s="32">
        <f>STDEV(E20:I20)</f>
        <v>727.46133917892848</v>
      </c>
      <c r="M20" s="32">
        <f t="shared" ref="M20" si="2">L20/J20*100</f>
        <v>32.47595264191645</v>
      </c>
      <c r="N20" s="32" t="str">
        <f t="shared" ref="N20" si="3">IF(M20&lt;33,"ОДНОРОДНЫЕ","НЕОДНОРОДНЫЕ")</f>
        <v>ОДНОРОДНЫЕ</v>
      </c>
      <c r="O20" s="33">
        <f>D20*J20</f>
        <v>2240</v>
      </c>
    </row>
    <row r="21" spans="1:18" s="6" customFormat="1" x14ac:dyDescent="0.25">
      <c r="A21" s="16"/>
      <c r="B21" s="17"/>
      <c r="C21" s="21"/>
      <c r="D21" s="22"/>
      <c r="E21" s="13">
        <f>SUMPRODUCT($D$19:$D$20,E19:E20)</f>
        <v>1863968</v>
      </c>
      <c r="F21" s="35">
        <f t="shared" ref="F21:G21" si="4">SUMPRODUCT($D$19:$D$20,F19:F20)</f>
        <v>1553756</v>
      </c>
      <c r="G21" s="35">
        <f t="shared" si="4"/>
        <v>1334336</v>
      </c>
      <c r="H21" s="19">
        <f>$D$19*H19</f>
        <v>0</v>
      </c>
      <c r="I21" s="19">
        <f t="shared" ref="I21" si="5">$D$19*I19</f>
        <v>0</v>
      </c>
      <c r="J21" s="13"/>
      <c r="K21" s="14"/>
      <c r="L21" s="14"/>
      <c r="M21" s="14"/>
      <c r="N21" s="14"/>
      <c r="O21" s="13">
        <f>SUM(O19:O20)</f>
        <v>1584020</v>
      </c>
    </row>
    <row r="22" spans="1:18" s="7" customFormat="1" x14ac:dyDescent="0.25">
      <c r="A22" s="12"/>
      <c r="B22" s="12"/>
      <c r="C22" s="12"/>
      <c r="D22" s="12"/>
      <c r="E22" s="4"/>
      <c r="F22" s="4"/>
      <c r="G22" s="4"/>
      <c r="H22" s="4"/>
      <c r="I22" s="4"/>
      <c r="J22" s="4"/>
      <c r="K22" s="12"/>
      <c r="L22" s="12"/>
      <c r="M22" s="12"/>
      <c r="N22" s="12"/>
      <c r="O22" s="4"/>
    </row>
    <row r="23" spans="1:18" s="10" customFormat="1" x14ac:dyDescent="0.25">
      <c r="A23" s="38" t="s">
        <v>19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Q23" s="18"/>
      <c r="R23" s="20"/>
    </row>
    <row r="24" spans="1:18" s="10" customFormat="1" ht="27.75" customHeight="1" x14ac:dyDescent="0.25">
      <c r="A24" s="39" t="s">
        <v>18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8" s="26" customFormat="1" ht="33.75" customHeight="1" x14ac:dyDescent="0.25">
      <c r="A25" s="36" t="s">
        <v>35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25"/>
      <c r="Q25" s="25"/>
    </row>
    <row r="31" spans="1:18" x14ac:dyDescent="0.25">
      <c r="K31" s="27"/>
    </row>
  </sheetData>
  <mergeCells count="16">
    <mergeCell ref="A25:O25"/>
    <mergeCell ref="L11:M11"/>
    <mergeCell ref="B13:N13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1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1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2025-02-10T06:41:35Z</dcterms:modified>
</cp:coreProperties>
</file>