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7" i="1" l="1"/>
  <c r="Q23" i="1"/>
  <c r="P23" i="1"/>
  <c r="O23" i="1"/>
  <c r="T23" i="1" s="1"/>
  <c r="Q29" i="1"/>
  <c r="P29" i="1"/>
  <c r="O29" i="1"/>
  <c r="T29" i="1" s="1"/>
  <c r="Q28" i="1"/>
  <c r="P28" i="1"/>
  <c r="O28" i="1"/>
  <c r="T28" i="1" s="1"/>
  <c r="Q27" i="1"/>
  <c r="P27" i="1"/>
  <c r="O27" i="1"/>
  <c r="T27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R28" i="1" l="1"/>
  <c r="S28" i="1" s="1"/>
  <c r="R25" i="1"/>
  <c r="S25" i="1" s="1"/>
  <c r="R26" i="1"/>
  <c r="S26" i="1" s="1"/>
  <c r="R29" i="1"/>
  <c r="S29" i="1" s="1"/>
  <c r="R24" i="1"/>
  <c r="S24" i="1" s="1"/>
  <c r="R27" i="1"/>
  <c r="S27" i="1" s="1"/>
  <c r="R23" i="1"/>
  <c r="S23" i="1" s="1"/>
  <c r="Q34" i="1"/>
  <c r="P34" i="1"/>
  <c r="O34" i="1"/>
  <c r="T34" i="1" s="1"/>
  <c r="Q30" i="1"/>
  <c r="P30" i="1"/>
  <c r="O30" i="1"/>
  <c r="T30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30" i="1" l="1"/>
  <c r="S30" i="1" s="1"/>
  <c r="R21" i="1"/>
  <c r="S21" i="1" s="1"/>
  <c r="R20" i="1"/>
  <c r="S20" i="1" s="1"/>
  <c r="R34" i="1"/>
  <c r="S34" i="1" s="1"/>
  <c r="R22" i="1"/>
  <c r="S22" i="1" s="1"/>
  <c r="O19" i="1"/>
  <c r="G37" i="1"/>
  <c r="F37" i="1"/>
  <c r="Q31" i="1" l="1"/>
  <c r="Q32" i="1"/>
  <c r="Q33" i="1"/>
  <c r="Q35" i="1"/>
  <c r="Q36" i="1"/>
  <c r="Q19" i="1"/>
  <c r="P31" i="1"/>
  <c r="P32" i="1"/>
  <c r="P33" i="1"/>
  <c r="P35" i="1"/>
  <c r="P36" i="1"/>
  <c r="P19" i="1"/>
  <c r="O31" i="1"/>
  <c r="O32" i="1"/>
  <c r="O33" i="1"/>
  <c r="O35" i="1"/>
  <c r="O36" i="1"/>
  <c r="T19" i="1"/>
  <c r="R19" i="1" l="1"/>
  <c r="S19" i="1" s="1"/>
  <c r="T31" i="1"/>
  <c r="T32" i="1"/>
  <c r="T33" i="1"/>
  <c r="T35" i="1"/>
  <c r="T36" i="1"/>
  <c r="R36" i="1" l="1"/>
  <c r="S36" i="1" s="1"/>
  <c r="R35" i="1"/>
  <c r="S35" i="1" s="1"/>
  <c r="R32" i="1"/>
  <c r="S32" i="1" s="1"/>
  <c r="R33" i="1"/>
  <c r="S33" i="1" s="1"/>
  <c r="R31" i="1"/>
  <c r="S31" i="1" s="1"/>
</calcChain>
</file>

<file path=xl/sharedStrings.xml><?xml version="1.0" encoding="utf-8"?>
<sst xmlns="http://schemas.openxmlformats.org/spreadsheetml/2006/main" count="85" uniqueCount="62">
  <si>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</si>
  <si>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</si>
  <si>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</si>
  <si>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</si>
  <si>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</si>
  <si>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</si>
  <si>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</si>
  <si>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</si>
  <si>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</si>
  <si>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</si>
  <si>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</si>
  <si>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</si>
  <si>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</si>
  <si>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</si>
  <si>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</si>
  <si>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</si>
  <si>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</si>
  <si>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</si>
  <si>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</si>
  <si>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</si>
  <si>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</si>
  <si>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</si>
  <si>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</si>
  <si>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</si>
  <si>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</si>
  <si>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</si>
  <si>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</si>
  <si>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</si>
  <si>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</si>
  <si>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</si>
  <si>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</si>
  <si>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</si>
  <si>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</si>
  <si>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</si>
  <si>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шт</t>
  </si>
  <si>
    <t>№ 064-25</t>
  </si>
  <si>
    <t>на поставку пробирок и игл для КДЛ</t>
  </si>
  <si>
    <t xml:space="preserve">Пробирки для гематологических исследований (ЭДТА К3) 0,5 мл. </t>
  </si>
  <si>
    <t>Пробирки для гематологических исследований (ЭДТА К3) 0,5 мл. с капилляром.</t>
  </si>
  <si>
    <t>Пробирка для гемат. исслед. (ЭДТА К2)   0.5мл/13*75mm</t>
  </si>
  <si>
    <t>Пробирки вакуумные для гематологических исследований (ЭДТА- К3), 3мл,13*75 мм.</t>
  </si>
  <si>
    <t>Пробирки  вакуумные для исследования сыворотки (активатор свертывания) 6 мл, 13х100мм.</t>
  </si>
  <si>
    <t>Пробирки   вакуумные для исследования сыворотки (активатор свертывания с гелем) 5мл, 13х100мм.</t>
  </si>
  <si>
    <t>Пробирки вакуумные  для исследования плазмы (литий гепарин) 2мл, 13х75мм.</t>
  </si>
  <si>
    <t xml:space="preserve">Пробирки для коагулологических исследований (с натрия цитратом 3,8% (1:9), 4,5 мл, 13х75 мм. </t>
  </si>
  <si>
    <t>Ланцет (лезвие для капиллярного) забора крови.</t>
  </si>
  <si>
    <t>Ланцет ( лезвие для капиллярного) забора крови.</t>
  </si>
  <si>
    <t>Ланцеты  одноразовые 28G (1 мм - 2,2 мм) игла,  для взятия капиллярной крови</t>
  </si>
  <si>
    <t>Игла двусторонняя с визуальной камерой 0,8 мм х 38 мм   21G*1 ½</t>
  </si>
  <si>
    <t xml:space="preserve">Игла двусторонняя с защитой от укола иглой 0,8 мм х 38 мм (21G х1 1/2'') </t>
  </si>
  <si>
    <t>Игла-бабочка с защитным механизмом от укола и держателем 0,9 мм х 19 мм (20G x 3/4'' x 7'' ), длина трубки 19 см</t>
  </si>
  <si>
    <t>Пробирки вакуумные для взятия венозной крови  с активатором свертывания и гелем, 2,5 мл, 13*100</t>
  </si>
  <si>
    <t>Игла-бабочка Lind-Vac 23G x 3/4'' x 7'' 0.6мм х 19 мм, длина трубки 19 см</t>
  </si>
  <si>
    <t>Скарификатор-копьё</t>
  </si>
  <si>
    <r>
      <t xml:space="preserve">Игла двухсторонняя для взятия крови с присоединенным держателем с защитой от укола иглой </t>
    </r>
    <r>
      <rPr>
        <sz val="11"/>
        <color rgb="FF000000"/>
        <rFont val="Times New Roman"/>
        <family val="1"/>
        <charset val="204"/>
      </rPr>
      <t>0,9 мм х 25 мм  (</t>
    </r>
    <r>
      <rPr>
        <sz val="11"/>
        <color theme="1"/>
        <rFont val="Times New Roman"/>
        <family val="1"/>
        <charset val="204"/>
      </rPr>
      <t>20G*1")</t>
    </r>
  </si>
  <si>
    <t>шт.</t>
  </si>
  <si>
    <t>упак.</t>
  </si>
  <si>
    <t>упак</t>
  </si>
  <si>
    <t>КП вх. 688-03/25 от 21.03.2025</t>
  </si>
  <si>
    <t>КП вх. 687-03/25 от 21.03.2025</t>
  </si>
  <si>
    <t>КП вх. 689-03/25 от 21.03.2025</t>
  </si>
  <si>
    <t>Исходя из имеющегося у Заказчика объёма финансового обеспечения для осуществления закупки НМЦД устанавливается в размере  3 969 360 руб. (три миллиона девятьсот шестьдесят девять тысяч триста шестьдесят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</si>
</sst>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85" zoomScaleNormal="85" zoomScalePageLayoutView="70" workbookViewId="0">
      <selection activeCell="B34" sqref="B34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34" t="s">
        <v>36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5" t="s">
        <v>35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37" t="s">
        <v>29</v>
      </c>
      <c r="R11" s="37"/>
      <c r="S11" s="16"/>
      <c r="T11" s="14" t="s">
        <v>30</v>
      </c>
    </row>
    <row r="13" spans="1:20" x14ac:dyDescent="0.25">
      <c r="B13" s="41" t="s">
        <v>14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20" hidden="1" x14ac:dyDescent="0.25"/>
    <row r="16" spans="1:20" ht="30" x14ac:dyDescent="0.25">
      <c r="A16" s="45"/>
      <c r="B16" s="46"/>
      <c r="C16" s="47"/>
      <c r="D16" s="46"/>
      <c r="E16" s="7" t="s">
        <v>58</v>
      </c>
      <c r="F16" s="7" t="s">
        <v>59</v>
      </c>
      <c r="G16" s="7" t="s">
        <v>60</v>
      </c>
      <c r="H16" s="17"/>
      <c r="I16" s="17"/>
      <c r="J16" s="17"/>
      <c r="K16" s="8"/>
      <c r="L16" s="8"/>
      <c r="M16" s="7"/>
      <c r="N16" s="7"/>
      <c r="O16" s="12"/>
      <c r="P16" s="9"/>
      <c r="Q16" s="9"/>
      <c r="R16" s="9"/>
      <c r="S16" s="9"/>
      <c r="T16" s="12"/>
    </row>
    <row r="17" spans="1:22" ht="30" customHeight="1" x14ac:dyDescent="0.25">
      <c r="A17" s="35" t="s">
        <v>0</v>
      </c>
      <c r="B17" s="35" t="s">
        <v>1</v>
      </c>
      <c r="C17" s="35" t="s">
        <v>2</v>
      </c>
      <c r="D17" s="35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48" t="s">
        <v>11</v>
      </c>
      <c r="P17" s="35" t="s">
        <v>8</v>
      </c>
      <c r="Q17" s="35" t="s">
        <v>9</v>
      </c>
      <c r="R17" s="35" t="s">
        <v>10</v>
      </c>
      <c r="S17" s="35" t="s">
        <v>6</v>
      </c>
      <c r="T17" s="44" t="s">
        <v>7</v>
      </c>
    </row>
    <row r="18" spans="1:22" ht="54.75" customHeight="1" x14ac:dyDescent="0.25">
      <c r="A18" s="36"/>
      <c r="B18" s="36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9"/>
      <c r="P18" s="35"/>
      <c r="Q18" s="35"/>
      <c r="R18" s="35"/>
      <c r="S18" s="35"/>
      <c r="T18" s="44"/>
    </row>
    <row r="19" spans="1:22" ht="30" x14ac:dyDescent="0.25">
      <c r="A19" s="19">
        <v>1</v>
      </c>
      <c r="B19" s="32" t="s">
        <v>37</v>
      </c>
      <c r="C19" s="26" t="s">
        <v>34</v>
      </c>
      <c r="D19" s="31">
        <v>15000</v>
      </c>
      <c r="E19" s="30">
        <v>16.5</v>
      </c>
      <c r="F19" s="8">
        <v>16</v>
      </c>
      <c r="G19" s="8">
        <v>15.9</v>
      </c>
      <c r="H19" s="8"/>
      <c r="I19" s="8"/>
      <c r="J19" s="8"/>
      <c r="K19" s="8"/>
      <c r="L19" s="8"/>
      <c r="M19" s="8"/>
      <c r="N19" s="12"/>
      <c r="O19" s="12">
        <f>ROUND(AVERAGE(E19:G19),2)</f>
        <v>16.13</v>
      </c>
      <c r="P19" s="9">
        <f xml:space="preserve"> COUNT(E19:G19)</f>
        <v>3</v>
      </c>
      <c r="Q19" s="9">
        <f>STDEV(E19:G19)</f>
        <v>0.32145502536643172</v>
      </c>
      <c r="R19" s="9">
        <f>Q19/O19*100</f>
        <v>1.9929015831768864</v>
      </c>
      <c r="S19" s="9" t="str">
        <f>IF(R19&lt;33,"ОДНОРОДНЫЕ","НЕОДНОРОДНЫЕ")</f>
        <v>ОДНОРОДНЫЕ</v>
      </c>
      <c r="T19" s="12">
        <f>D19*O19</f>
        <v>241949.99999999997</v>
      </c>
    </row>
    <row r="20" spans="1:22" s="22" customFormat="1" ht="45" x14ac:dyDescent="0.25">
      <c r="A20" s="24">
        <v>2</v>
      </c>
      <c r="B20" s="32" t="s">
        <v>38</v>
      </c>
      <c r="C20" s="26" t="s">
        <v>55</v>
      </c>
      <c r="D20" s="31">
        <v>1000</v>
      </c>
      <c r="E20" s="30">
        <v>23</v>
      </c>
      <c r="F20" s="8">
        <v>23</v>
      </c>
      <c r="G20" s="8">
        <v>22</v>
      </c>
      <c r="H20" s="8"/>
      <c r="I20" s="8"/>
      <c r="J20" s="8"/>
      <c r="K20" s="8"/>
      <c r="L20" s="8"/>
      <c r="M20" s="8"/>
      <c r="N20" s="23"/>
      <c r="O20" s="23">
        <f t="shared" ref="O20:O30" si="0">ROUND(AVERAGE(E20:G20),2)</f>
        <v>22.67</v>
      </c>
      <c r="P20" s="21">
        <f t="shared" ref="P20:P30" si="1" xml:space="preserve"> COUNT(E20:G20)</f>
        <v>3</v>
      </c>
      <c r="Q20" s="21">
        <f t="shared" ref="Q20:Q30" si="2">STDEV(E20:G20)</f>
        <v>0.57735026918962584</v>
      </c>
      <c r="R20" s="21">
        <f t="shared" ref="R20:R30" si="3">Q20/O20*100</f>
        <v>2.5467590171575907</v>
      </c>
      <c r="S20" s="21" t="str">
        <f t="shared" ref="S20:S30" si="4">IF(R20&lt;33,"ОДНОРОДНЫЕ","НЕОДНОРОДНЫЕ")</f>
        <v>ОДНОРОДНЫЕ</v>
      </c>
      <c r="T20" s="23">
        <f t="shared" ref="T20:T30" si="5">D20*O20</f>
        <v>22670</v>
      </c>
      <c r="V20" s="27"/>
    </row>
    <row r="21" spans="1:22" s="22" customFormat="1" ht="30" x14ac:dyDescent="0.25">
      <c r="A21" s="29">
        <v>3</v>
      </c>
      <c r="B21" s="32" t="s">
        <v>39</v>
      </c>
      <c r="C21" s="26" t="s">
        <v>34</v>
      </c>
      <c r="D21" s="31">
        <v>2000</v>
      </c>
      <c r="E21" s="30">
        <v>31.5</v>
      </c>
      <c r="F21" s="8">
        <v>31.5</v>
      </c>
      <c r="G21" s="8">
        <v>30</v>
      </c>
      <c r="H21" s="8"/>
      <c r="I21" s="8"/>
      <c r="J21" s="8"/>
      <c r="K21" s="8"/>
      <c r="L21" s="8"/>
      <c r="M21" s="8"/>
      <c r="N21" s="23"/>
      <c r="O21" s="23">
        <f t="shared" si="0"/>
        <v>31</v>
      </c>
      <c r="P21" s="21">
        <f t="shared" si="1"/>
        <v>3</v>
      </c>
      <c r="Q21" s="21">
        <f t="shared" si="2"/>
        <v>0.8660254037844386</v>
      </c>
      <c r="R21" s="21">
        <f t="shared" si="3"/>
        <v>2.7936303347885114</v>
      </c>
      <c r="S21" s="21" t="str">
        <f t="shared" si="4"/>
        <v>ОДНОРОДНЫЕ</v>
      </c>
      <c r="T21" s="23">
        <f t="shared" si="5"/>
        <v>62000</v>
      </c>
      <c r="V21" s="27"/>
    </row>
    <row r="22" spans="1:22" s="22" customFormat="1" ht="45" x14ac:dyDescent="0.25">
      <c r="A22" s="29">
        <v>4</v>
      </c>
      <c r="B22" s="32" t="s">
        <v>40</v>
      </c>
      <c r="C22" s="26" t="s">
        <v>55</v>
      </c>
      <c r="D22" s="31">
        <v>70000</v>
      </c>
      <c r="E22" s="30">
        <v>8.6999999999999993</v>
      </c>
      <c r="F22" s="8">
        <v>8.6</v>
      </c>
      <c r="G22" s="8">
        <v>8.1999999999999993</v>
      </c>
      <c r="H22" s="8"/>
      <c r="I22" s="8"/>
      <c r="J22" s="8"/>
      <c r="K22" s="8"/>
      <c r="L22" s="8"/>
      <c r="M22" s="8"/>
      <c r="N22" s="23"/>
      <c r="O22" s="23">
        <f t="shared" si="0"/>
        <v>8.5</v>
      </c>
      <c r="P22" s="21">
        <f t="shared" si="1"/>
        <v>3</v>
      </c>
      <c r="Q22" s="21">
        <f t="shared" si="2"/>
        <v>0.26457513110645914</v>
      </c>
      <c r="R22" s="21">
        <f t="shared" si="3"/>
        <v>3.1126486012524603</v>
      </c>
      <c r="S22" s="21" t="str">
        <f t="shared" si="4"/>
        <v>ОДНОРОДНЫЕ</v>
      </c>
      <c r="T22" s="23">
        <f t="shared" si="5"/>
        <v>595000</v>
      </c>
      <c r="V22" s="27"/>
    </row>
    <row r="23" spans="1:22" s="27" customFormat="1" ht="45" x14ac:dyDescent="0.25">
      <c r="A23" s="29">
        <v>5</v>
      </c>
      <c r="B23" s="33" t="s">
        <v>41</v>
      </c>
      <c r="C23" s="26" t="s">
        <v>55</v>
      </c>
      <c r="D23" s="31">
        <v>70000</v>
      </c>
      <c r="E23" s="30">
        <v>8.6999999999999993</v>
      </c>
      <c r="F23" s="8">
        <v>8.6</v>
      </c>
      <c r="G23" s="8">
        <v>8.3000000000000007</v>
      </c>
      <c r="H23" s="8"/>
      <c r="I23" s="8"/>
      <c r="J23" s="8"/>
      <c r="K23" s="8"/>
      <c r="L23" s="8"/>
      <c r="M23" s="8"/>
      <c r="N23" s="28"/>
      <c r="O23" s="28">
        <f t="shared" si="0"/>
        <v>8.5299999999999994</v>
      </c>
      <c r="P23" s="26">
        <f t="shared" si="1"/>
        <v>3</v>
      </c>
      <c r="Q23" s="26">
        <f t="shared" si="2"/>
        <v>0.20816659994661255</v>
      </c>
      <c r="R23" s="26">
        <f t="shared" si="3"/>
        <v>2.4404056265722458</v>
      </c>
      <c r="S23" s="26" t="str">
        <f t="shared" si="4"/>
        <v>ОДНОРОДНЫЕ</v>
      </c>
      <c r="T23" s="28">
        <f t="shared" si="5"/>
        <v>597100</v>
      </c>
    </row>
    <row r="24" spans="1:22" s="27" customFormat="1" ht="45" x14ac:dyDescent="0.25">
      <c r="A24" s="29">
        <v>6</v>
      </c>
      <c r="B24" s="33" t="s">
        <v>42</v>
      </c>
      <c r="C24" s="26" t="s">
        <v>34</v>
      </c>
      <c r="D24" s="31">
        <v>62000</v>
      </c>
      <c r="E24" s="30">
        <v>12</v>
      </c>
      <c r="F24" s="8">
        <v>11.95</v>
      </c>
      <c r="G24" s="8">
        <v>11.4</v>
      </c>
      <c r="H24" s="8"/>
      <c r="I24" s="8"/>
      <c r="J24" s="8"/>
      <c r="K24" s="8"/>
      <c r="L24" s="8"/>
      <c r="M24" s="8"/>
      <c r="N24" s="28"/>
      <c r="O24" s="28">
        <f t="shared" ref="O24:O29" si="6">ROUND(AVERAGE(E24:G24),2)</f>
        <v>11.78</v>
      </c>
      <c r="P24" s="26">
        <f t="shared" ref="P24:P29" si="7" xml:space="preserve"> COUNT(E24:G24)</f>
        <v>3</v>
      </c>
      <c r="Q24" s="26">
        <f t="shared" ref="Q24:Q29" si="8">STDEV(E24:G24)</f>
        <v>0.33291640592396926</v>
      </c>
      <c r="R24" s="26">
        <f t="shared" ref="R24:R29" si="9">Q24/O24*100</f>
        <v>2.8261155002034744</v>
      </c>
      <c r="S24" s="26" t="str">
        <f t="shared" ref="S24:S29" si="10">IF(R24&lt;33,"ОДНОРОДНЫЕ","НЕОДНОРОДНЫЕ")</f>
        <v>ОДНОРОДНЫЕ</v>
      </c>
      <c r="T24" s="28">
        <f t="shared" ref="T24:T29" si="11">D24*O24</f>
        <v>730360</v>
      </c>
    </row>
    <row r="25" spans="1:22" s="27" customFormat="1" ht="45" x14ac:dyDescent="0.25">
      <c r="A25" s="29">
        <v>7</v>
      </c>
      <c r="B25" s="33" t="s">
        <v>43</v>
      </c>
      <c r="C25" s="26" t="s">
        <v>55</v>
      </c>
      <c r="D25" s="31">
        <v>1000</v>
      </c>
      <c r="E25" s="30">
        <v>8.6</v>
      </c>
      <c r="F25" s="8">
        <v>8.6</v>
      </c>
      <c r="G25" s="8">
        <v>8.1999999999999993</v>
      </c>
      <c r="H25" s="8"/>
      <c r="I25" s="8"/>
      <c r="J25" s="8"/>
      <c r="K25" s="8"/>
      <c r="L25" s="8"/>
      <c r="M25" s="8"/>
      <c r="N25" s="28"/>
      <c r="O25" s="28">
        <f t="shared" si="6"/>
        <v>8.4700000000000006</v>
      </c>
      <c r="P25" s="26">
        <f t="shared" si="7"/>
        <v>3</v>
      </c>
      <c r="Q25" s="26">
        <f t="shared" si="8"/>
        <v>0.23094010767585052</v>
      </c>
      <c r="R25" s="26">
        <f t="shared" si="9"/>
        <v>2.7265656160076803</v>
      </c>
      <c r="S25" s="26" t="str">
        <f t="shared" si="10"/>
        <v>ОДНОРОДНЫЕ</v>
      </c>
      <c r="T25" s="28">
        <f t="shared" si="11"/>
        <v>8470</v>
      </c>
    </row>
    <row r="26" spans="1:22" s="27" customFormat="1" ht="45" x14ac:dyDescent="0.25">
      <c r="A26" s="29">
        <v>8</v>
      </c>
      <c r="B26" s="33" t="s">
        <v>44</v>
      </c>
      <c r="C26" s="26" t="s">
        <v>55</v>
      </c>
      <c r="D26" s="31">
        <v>15000</v>
      </c>
      <c r="E26" s="30">
        <v>8.6999999999999993</v>
      </c>
      <c r="F26" s="8">
        <v>8.6999999999999993</v>
      </c>
      <c r="G26" s="8">
        <v>8.3000000000000007</v>
      </c>
      <c r="H26" s="8"/>
      <c r="I26" s="8"/>
      <c r="J26" s="8"/>
      <c r="K26" s="8"/>
      <c r="L26" s="8"/>
      <c r="M26" s="8"/>
      <c r="N26" s="28"/>
      <c r="O26" s="28">
        <f t="shared" si="6"/>
        <v>8.57</v>
      </c>
      <c r="P26" s="26">
        <f t="shared" si="7"/>
        <v>3</v>
      </c>
      <c r="Q26" s="26">
        <f t="shared" si="8"/>
        <v>0.23094010767584949</v>
      </c>
      <c r="R26" s="26">
        <f t="shared" si="9"/>
        <v>2.694750381281791</v>
      </c>
      <c r="S26" s="26" t="str">
        <f t="shared" si="10"/>
        <v>ОДНОРОДНЫЕ</v>
      </c>
      <c r="T26" s="28">
        <f t="shared" si="11"/>
        <v>128550</v>
      </c>
    </row>
    <row r="27" spans="1:22" s="27" customFormat="1" ht="30" x14ac:dyDescent="0.25">
      <c r="A27" s="29">
        <v>9</v>
      </c>
      <c r="B27" s="33" t="s">
        <v>45</v>
      </c>
      <c r="C27" s="26" t="s">
        <v>56</v>
      </c>
      <c r="D27" s="31">
        <v>85</v>
      </c>
      <c r="E27" s="30">
        <v>3150</v>
      </c>
      <c r="F27" s="8">
        <v>3150</v>
      </c>
      <c r="G27" s="8">
        <v>3000</v>
      </c>
      <c r="H27" s="8"/>
      <c r="I27" s="8"/>
      <c r="J27" s="8"/>
      <c r="K27" s="8"/>
      <c r="L27" s="8"/>
      <c r="M27" s="8"/>
      <c r="N27" s="28"/>
      <c r="O27" s="28">
        <f t="shared" si="6"/>
        <v>3100</v>
      </c>
      <c r="P27" s="26">
        <f t="shared" si="7"/>
        <v>3</v>
      </c>
      <c r="Q27" s="26">
        <f t="shared" si="8"/>
        <v>86.602540378443862</v>
      </c>
      <c r="R27" s="26">
        <f t="shared" si="9"/>
        <v>2.7936303347885114</v>
      </c>
      <c r="S27" s="26" t="str">
        <f t="shared" si="10"/>
        <v>ОДНОРОДНЫЕ</v>
      </c>
      <c r="T27" s="28">
        <f t="shared" si="11"/>
        <v>263500</v>
      </c>
    </row>
    <row r="28" spans="1:22" s="27" customFormat="1" ht="30" x14ac:dyDescent="0.25">
      <c r="A28" s="29">
        <v>10</v>
      </c>
      <c r="B28" s="33" t="s">
        <v>46</v>
      </c>
      <c r="C28" s="26" t="s">
        <v>57</v>
      </c>
      <c r="D28" s="31">
        <v>60</v>
      </c>
      <c r="E28" s="30">
        <v>820</v>
      </c>
      <c r="F28" s="8">
        <v>820</v>
      </c>
      <c r="G28" s="8">
        <v>780</v>
      </c>
      <c r="H28" s="8"/>
      <c r="I28" s="8"/>
      <c r="J28" s="8"/>
      <c r="K28" s="8"/>
      <c r="L28" s="8"/>
      <c r="M28" s="8"/>
      <c r="N28" s="28"/>
      <c r="O28" s="28">
        <f t="shared" si="6"/>
        <v>806.67</v>
      </c>
      <c r="P28" s="26">
        <f t="shared" si="7"/>
        <v>3</v>
      </c>
      <c r="Q28" s="26">
        <f t="shared" si="8"/>
        <v>23.094010767585029</v>
      </c>
      <c r="R28" s="26">
        <f t="shared" si="9"/>
        <v>2.8628820667168768</v>
      </c>
      <c r="S28" s="26" t="str">
        <f t="shared" si="10"/>
        <v>ОДНОРОДНЫЕ</v>
      </c>
      <c r="T28" s="28">
        <f t="shared" si="11"/>
        <v>48400.2</v>
      </c>
    </row>
    <row r="29" spans="1:22" s="27" customFormat="1" ht="45" x14ac:dyDescent="0.25">
      <c r="A29" s="29">
        <v>11</v>
      </c>
      <c r="B29" s="32" t="s">
        <v>47</v>
      </c>
      <c r="C29" s="26" t="s">
        <v>56</v>
      </c>
      <c r="D29" s="31">
        <v>20</v>
      </c>
      <c r="E29" s="30">
        <v>1100</v>
      </c>
      <c r="F29" s="8">
        <v>1100</v>
      </c>
      <c r="G29" s="8">
        <v>1050</v>
      </c>
      <c r="H29" s="8"/>
      <c r="I29" s="8"/>
      <c r="J29" s="8"/>
      <c r="K29" s="8"/>
      <c r="L29" s="8"/>
      <c r="M29" s="8"/>
      <c r="N29" s="28"/>
      <c r="O29" s="28">
        <f t="shared" si="6"/>
        <v>1083.33</v>
      </c>
      <c r="P29" s="26">
        <f t="shared" si="7"/>
        <v>3</v>
      </c>
      <c r="Q29" s="26">
        <f t="shared" si="8"/>
        <v>28.867513459481287</v>
      </c>
      <c r="R29" s="26">
        <f t="shared" si="9"/>
        <v>2.6647017491882705</v>
      </c>
      <c r="S29" s="26" t="str">
        <f t="shared" si="10"/>
        <v>ОДНОРОДНЫЕ</v>
      </c>
      <c r="T29" s="28">
        <f t="shared" si="11"/>
        <v>21666.6</v>
      </c>
    </row>
    <row r="30" spans="1:22" s="22" customFormat="1" ht="30" x14ac:dyDescent="0.25">
      <c r="A30" s="29">
        <v>12</v>
      </c>
      <c r="B30" s="33" t="s">
        <v>48</v>
      </c>
      <c r="C30" s="26" t="s">
        <v>55</v>
      </c>
      <c r="D30" s="31">
        <v>80000</v>
      </c>
      <c r="E30" s="30">
        <v>17.5</v>
      </c>
      <c r="F30" s="8">
        <v>17</v>
      </c>
      <c r="G30" s="8">
        <v>13.8</v>
      </c>
      <c r="H30" s="8"/>
      <c r="I30" s="8"/>
      <c r="J30" s="8"/>
      <c r="K30" s="8"/>
      <c r="L30" s="8"/>
      <c r="M30" s="8"/>
      <c r="N30" s="23"/>
      <c r="O30" s="23">
        <f t="shared" si="0"/>
        <v>16.100000000000001</v>
      </c>
      <c r="P30" s="21">
        <f t="shared" si="1"/>
        <v>3</v>
      </c>
      <c r="Q30" s="21">
        <f t="shared" si="2"/>
        <v>2.0074859899884805</v>
      </c>
      <c r="R30" s="21">
        <f t="shared" si="3"/>
        <v>12.468857080673791</v>
      </c>
      <c r="S30" s="21" t="str">
        <f t="shared" si="4"/>
        <v>ОДНОРОДНЫЕ</v>
      </c>
      <c r="T30" s="23">
        <f t="shared" si="5"/>
        <v>1288000</v>
      </c>
      <c r="V30" s="27"/>
    </row>
    <row r="31" spans="1:22" ht="30" x14ac:dyDescent="0.25">
      <c r="A31" s="29">
        <v>13</v>
      </c>
      <c r="B31" s="32" t="s">
        <v>49</v>
      </c>
      <c r="C31" s="26" t="s">
        <v>55</v>
      </c>
      <c r="D31" s="31">
        <v>2640</v>
      </c>
      <c r="E31" s="30">
        <v>18</v>
      </c>
      <c r="F31" s="8">
        <v>18</v>
      </c>
      <c r="G31" s="8">
        <v>17.5</v>
      </c>
      <c r="H31" s="8"/>
      <c r="I31" s="8"/>
      <c r="J31" s="8"/>
      <c r="K31" s="8"/>
      <c r="L31" s="8"/>
      <c r="M31" s="8"/>
      <c r="N31" s="12"/>
      <c r="O31" s="12">
        <f t="shared" ref="O31:O36" si="12">ROUND(AVERAGE(E31:G31),2)</f>
        <v>17.829999999999998</v>
      </c>
      <c r="P31" s="9">
        <f t="shared" ref="P31:P36" si="13" xml:space="preserve"> COUNT(E31:G31)</f>
        <v>3</v>
      </c>
      <c r="Q31" s="9">
        <f t="shared" ref="Q31:Q36" si="14">STDEV(E31:G31)</f>
        <v>0.28867513459481292</v>
      </c>
      <c r="R31" s="9">
        <f t="shared" ref="R31:R36" si="15">Q31/O31*100</f>
        <v>1.6190416971105606</v>
      </c>
      <c r="S31" s="9" t="str">
        <f t="shared" ref="S31:S36" si="16">IF(R31&lt;33,"ОДНОРОДНЫЕ","НЕОДНОРОДНЫЕ")</f>
        <v>ОДНОРОДНЫЕ</v>
      </c>
      <c r="T31" s="12">
        <f t="shared" ref="T31:T36" si="17">D31*O31</f>
        <v>47071.199999999997</v>
      </c>
      <c r="V31" s="27"/>
    </row>
    <row r="32" spans="1:22" ht="60" x14ac:dyDescent="0.25">
      <c r="A32" s="29">
        <v>14</v>
      </c>
      <c r="B32" s="32" t="s">
        <v>50</v>
      </c>
      <c r="C32" s="26" t="s">
        <v>55</v>
      </c>
      <c r="D32" s="31">
        <v>1000</v>
      </c>
      <c r="E32" s="30">
        <v>33.6</v>
      </c>
      <c r="F32" s="8">
        <v>33.6</v>
      </c>
      <c r="G32" s="8">
        <v>32</v>
      </c>
      <c r="H32" s="8"/>
      <c r="I32" s="8"/>
      <c r="J32" s="8"/>
      <c r="K32" s="8"/>
      <c r="L32" s="8"/>
      <c r="M32" s="8"/>
      <c r="N32" s="12"/>
      <c r="O32" s="12">
        <f t="shared" si="12"/>
        <v>33.07</v>
      </c>
      <c r="P32" s="9">
        <f t="shared" si="13"/>
        <v>3</v>
      </c>
      <c r="Q32" s="9">
        <f t="shared" si="14"/>
        <v>0.92376043070340208</v>
      </c>
      <c r="R32" s="9">
        <f t="shared" si="15"/>
        <v>2.7933487472131904</v>
      </c>
      <c r="S32" s="9" t="str">
        <f t="shared" si="16"/>
        <v>ОДНОРОДНЫЕ</v>
      </c>
      <c r="T32" s="12">
        <f t="shared" si="17"/>
        <v>33070</v>
      </c>
      <c r="V32" s="27"/>
    </row>
    <row r="33" spans="1:22" ht="60" x14ac:dyDescent="0.25">
      <c r="A33" s="29">
        <v>15</v>
      </c>
      <c r="B33" s="32" t="s">
        <v>54</v>
      </c>
      <c r="C33" s="26" t="s">
        <v>34</v>
      </c>
      <c r="D33" s="31">
        <v>3000</v>
      </c>
      <c r="E33" s="30">
        <v>26</v>
      </c>
      <c r="F33" s="8">
        <v>26</v>
      </c>
      <c r="G33" s="8">
        <v>25</v>
      </c>
      <c r="H33" s="8"/>
      <c r="I33" s="8"/>
      <c r="J33" s="8"/>
      <c r="K33" s="8"/>
      <c r="L33" s="8"/>
      <c r="M33" s="8"/>
      <c r="N33" s="12"/>
      <c r="O33" s="12">
        <f t="shared" si="12"/>
        <v>25.67</v>
      </c>
      <c r="P33" s="9">
        <f t="shared" si="13"/>
        <v>3</v>
      </c>
      <c r="Q33" s="9">
        <f t="shared" si="14"/>
        <v>0.57735026918962584</v>
      </c>
      <c r="R33" s="9">
        <f t="shared" si="15"/>
        <v>2.2491245391103458</v>
      </c>
      <c r="S33" s="9" t="str">
        <f t="shared" si="16"/>
        <v>ОДНОРОДНЫЕ</v>
      </c>
      <c r="T33" s="12">
        <f t="shared" si="17"/>
        <v>77010</v>
      </c>
      <c r="V33" s="27"/>
    </row>
    <row r="34" spans="1:22" s="22" customFormat="1" ht="45" x14ac:dyDescent="0.25">
      <c r="A34" s="29">
        <v>16</v>
      </c>
      <c r="B34" s="32" t="s">
        <v>51</v>
      </c>
      <c r="C34" s="26" t="s">
        <v>55</v>
      </c>
      <c r="D34" s="31">
        <v>1200</v>
      </c>
      <c r="E34" s="30">
        <v>18.7</v>
      </c>
      <c r="F34" s="8">
        <v>18.7</v>
      </c>
      <c r="G34" s="8">
        <v>17.8</v>
      </c>
      <c r="H34" s="8"/>
      <c r="I34" s="8"/>
      <c r="J34" s="8"/>
      <c r="K34" s="8"/>
      <c r="L34" s="8"/>
      <c r="M34" s="8"/>
      <c r="N34" s="23"/>
      <c r="O34" s="23">
        <f t="shared" ref="O34" si="18">ROUND(AVERAGE(E34:G34),2)</f>
        <v>18.399999999999999</v>
      </c>
      <c r="P34" s="21">
        <f t="shared" ref="P34" si="19" xml:space="preserve"> COUNT(E34:G34)</f>
        <v>3</v>
      </c>
      <c r="Q34" s="21">
        <f t="shared" ref="Q34" si="20">STDEV(E34:G34)</f>
        <v>0.51961524227066236</v>
      </c>
      <c r="R34" s="21">
        <f t="shared" ref="R34" si="21">Q34/O34*100</f>
        <v>2.8239958819057738</v>
      </c>
      <c r="S34" s="21" t="str">
        <f t="shared" ref="S34" si="22">IF(R34&lt;33,"ОДНОРОДНЫЕ","НЕОДНОРОДНЫЕ")</f>
        <v>ОДНОРОДНЫЕ</v>
      </c>
      <c r="T34" s="23">
        <f t="shared" ref="T34" si="23">D34*O34</f>
        <v>22080</v>
      </c>
      <c r="V34" s="27"/>
    </row>
    <row r="35" spans="1:22" ht="30" x14ac:dyDescent="0.25">
      <c r="A35" s="29">
        <v>17</v>
      </c>
      <c r="B35" s="32" t="s">
        <v>52</v>
      </c>
      <c r="C35" s="26" t="s">
        <v>55</v>
      </c>
      <c r="D35" s="31">
        <v>2000</v>
      </c>
      <c r="E35" s="30">
        <v>10.5</v>
      </c>
      <c r="F35" s="8">
        <v>10.5</v>
      </c>
      <c r="G35" s="8">
        <v>10</v>
      </c>
      <c r="H35" s="8"/>
      <c r="I35" s="8"/>
      <c r="J35" s="8"/>
      <c r="K35" s="8"/>
      <c r="L35" s="8"/>
      <c r="M35" s="8"/>
      <c r="N35" s="12"/>
      <c r="O35" s="12">
        <f t="shared" si="12"/>
        <v>10.33</v>
      </c>
      <c r="P35" s="9">
        <f t="shared" si="13"/>
        <v>3</v>
      </c>
      <c r="Q35" s="9">
        <f t="shared" si="14"/>
        <v>0.28867513459481292</v>
      </c>
      <c r="R35" s="9">
        <f t="shared" si="15"/>
        <v>2.794531796658402</v>
      </c>
      <c r="S35" s="9" t="str">
        <f t="shared" si="16"/>
        <v>ОДНОРОДНЫЕ</v>
      </c>
      <c r="T35" s="12">
        <f t="shared" si="17"/>
        <v>20660</v>
      </c>
      <c r="V35" s="27"/>
    </row>
    <row r="36" spans="1:22" x14ac:dyDescent="0.25">
      <c r="A36" s="29">
        <v>18</v>
      </c>
      <c r="B36" s="32" t="s">
        <v>53</v>
      </c>
      <c r="C36" s="26" t="s">
        <v>57</v>
      </c>
      <c r="D36" s="31">
        <v>30</v>
      </c>
      <c r="E36" s="30">
        <v>1155</v>
      </c>
      <c r="F36" s="8">
        <v>1155</v>
      </c>
      <c r="G36" s="8">
        <v>1100</v>
      </c>
      <c r="H36" s="8"/>
      <c r="I36" s="8"/>
      <c r="J36" s="8"/>
      <c r="K36" s="8"/>
      <c r="L36" s="8"/>
      <c r="M36" s="8"/>
      <c r="N36" s="12"/>
      <c r="O36" s="12">
        <f t="shared" si="12"/>
        <v>1136.67</v>
      </c>
      <c r="P36" s="9">
        <f t="shared" si="13"/>
        <v>3</v>
      </c>
      <c r="Q36" s="9">
        <f t="shared" si="14"/>
        <v>31.754264805429418</v>
      </c>
      <c r="R36" s="9">
        <f t="shared" si="15"/>
        <v>2.7936221423482115</v>
      </c>
      <c r="S36" s="9" t="str">
        <f t="shared" si="16"/>
        <v>ОДНОРОДНЫЕ</v>
      </c>
      <c r="T36" s="12">
        <f t="shared" si="17"/>
        <v>34100.100000000006</v>
      </c>
      <c r="V36" s="27"/>
    </row>
    <row r="37" spans="1:22" x14ac:dyDescent="0.25">
      <c r="E37" s="25">
        <f>SUMPRODUCT($D$19:$D$36,E19:E36)</f>
        <v>4410760</v>
      </c>
      <c r="F37" s="25">
        <f>SUMPRODUCT($D$19:$D$36,F19:F36)</f>
        <v>4346160</v>
      </c>
      <c r="G37" s="25">
        <f>SUMPRODUCT($D$19:$D$36,G19:G36)</f>
        <v>3969360</v>
      </c>
      <c r="H37" s="20"/>
      <c r="I37" s="20"/>
      <c r="J37" s="20"/>
      <c r="K37" s="20"/>
      <c r="L37" s="20"/>
      <c r="M37" s="20"/>
      <c r="N37" s="20"/>
      <c r="U37" s="6"/>
      <c r="V37" s="1"/>
    </row>
    <row r="38" spans="1:22" s="18" customFormat="1" x14ac:dyDescent="0.25"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"/>
      <c r="T38" s="1"/>
      <c r="U38" s="6"/>
      <c r="V38" s="1"/>
    </row>
    <row r="39" spans="1:22" x14ac:dyDescent="0.25">
      <c r="A39" s="42" t="s">
        <v>17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V39" s="6"/>
    </row>
    <row r="40" spans="1:22" x14ac:dyDescent="0.25">
      <c r="A40" s="43" t="s">
        <v>16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1:22" ht="15" customHeight="1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"/>
    </row>
    <row r="42" spans="1:22" s="16" customFormat="1" ht="41.25" customHeight="1" x14ac:dyDescent="0.25">
      <c r="A42" s="38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2"/>
      <c r="V42" s="2"/>
    </row>
    <row r="43" spans="1:22" x14ac:dyDescent="0.25">
      <c r="R43" s="6"/>
      <c r="S43" s="6"/>
    </row>
    <row r="45" spans="1:22" x14ac:dyDescent="0.25">
      <c r="Q45" s="6"/>
    </row>
    <row r="46" spans="1:22" x14ac:dyDescent="0.25">
      <c r="R46" s="6"/>
      <c r="S46" s="6"/>
    </row>
    <row r="47" spans="1:22" x14ac:dyDescent="0.25">
      <c r="R47" s="6"/>
    </row>
    <row r="48" spans="1:22" x14ac:dyDescent="0.25">
      <c r="P48" s="6"/>
    </row>
    <row r="50" spans="17:17" x14ac:dyDescent="0.25">
      <c r="Q50" s="6"/>
    </row>
  </sheetData>
  <mergeCells count="18">
    <mergeCell ref="S17:S18"/>
    <mergeCell ref="A17:A18"/>
    <mergeCell ref="G3:T3"/>
    <mergeCell ref="B17:B18"/>
    <mergeCell ref="C17:D17"/>
    <mergeCell ref="Q11:R11"/>
    <mergeCell ref="A42:T42"/>
    <mergeCell ref="A41:T41"/>
    <mergeCell ref="B13:S13"/>
    <mergeCell ref="A39:T39"/>
    <mergeCell ref="A40:T40"/>
    <mergeCell ref="T17:T18"/>
    <mergeCell ref="A16:B16"/>
    <mergeCell ref="C16:D16"/>
    <mergeCell ref="O17:O18"/>
    <mergeCell ref="P17:P18"/>
    <mergeCell ref="Q17:Q18"/>
    <mergeCell ref="R17:R18"/>
  </mergeCells>
  <conditionalFormatting sqref="S19 S31:S33 S35:S36">
    <cfRule type="containsText" dxfId="41" priority="70" operator="containsText" text="НЕ">
      <formula>NOT(ISERROR(SEARCH("НЕ",S19)))</formula>
    </cfRule>
    <cfRule type="containsText" dxfId="40" priority="71" operator="containsText" text="ОДНОРОДНЫЕ">
      <formula>NOT(ISERROR(SEARCH("ОДНОРОДНЫЕ",S19)))</formula>
    </cfRule>
    <cfRule type="containsText" dxfId="39" priority="72" operator="containsText" text="НЕОДНОРОДНЫЕ">
      <formula>NOT(ISERROR(SEARCH("НЕОДНОРОДНЫЕ",S19)))</formula>
    </cfRule>
  </conditionalFormatting>
  <conditionalFormatting sqref="S19 S31:S33 S35:S36">
    <cfRule type="containsText" dxfId="38" priority="67" operator="containsText" text="НЕОДНОРОДНЫЕ">
      <formula>NOT(ISERROR(SEARCH("НЕОДНОРОДНЫЕ",S19)))</formula>
    </cfRule>
    <cfRule type="containsText" dxfId="37" priority="68" operator="containsText" text="ОДНОРОДНЫЕ">
      <formula>NOT(ISERROR(SEARCH("ОДНОРОДНЫЕ",S19)))</formula>
    </cfRule>
    <cfRule type="containsText" dxfId="36" priority="69" operator="containsText" text="НЕОДНОРОДНЫЕ">
      <formula>NOT(ISERROR(SEARCH("НЕОДНОРОДНЫЕ",S19)))</formula>
    </cfRule>
  </conditionalFormatting>
  <conditionalFormatting sqref="S20:S22 S30">
    <cfRule type="containsText" dxfId="35" priority="34" operator="containsText" text="НЕ">
      <formula>NOT(ISERROR(SEARCH("НЕ",S20)))</formula>
    </cfRule>
    <cfRule type="containsText" dxfId="34" priority="35" operator="containsText" text="ОДНОРОДНЫЕ">
      <formula>NOT(ISERROR(SEARCH("ОДНОРОДНЫЕ",S20)))</formula>
    </cfRule>
    <cfRule type="containsText" dxfId="33" priority="36" operator="containsText" text="НЕОДНОРОДНЫЕ">
      <formula>NOT(ISERROR(SEARCH("НЕОДНОРОДНЫЕ",S20)))</formula>
    </cfRule>
  </conditionalFormatting>
  <conditionalFormatting sqref="S20:S22 S30">
    <cfRule type="containsText" dxfId="32" priority="31" operator="containsText" text="НЕОДНОРОДНЫЕ">
      <formula>NOT(ISERROR(SEARCH("НЕОДНОРОДНЫЕ",S20)))</formula>
    </cfRule>
    <cfRule type="containsText" dxfId="31" priority="32" operator="containsText" text="ОДНОРОДНЫЕ">
      <formula>NOT(ISERROR(SEARCH("ОДНОРОДНЫЕ",S20)))</formula>
    </cfRule>
    <cfRule type="containsText" dxfId="30" priority="33" operator="containsText" text="НЕОДНОРОДНЫЕ">
      <formula>NOT(ISERROR(SEARCH("НЕОДНОРОДНЫЕ",S20)))</formula>
    </cfRule>
  </conditionalFormatting>
  <conditionalFormatting sqref="S34">
    <cfRule type="containsText" dxfId="29" priority="28" operator="containsText" text="НЕ">
      <formula>NOT(ISERROR(SEARCH("НЕ",S34)))</formula>
    </cfRule>
    <cfRule type="containsText" dxfId="28" priority="29" operator="containsText" text="ОДНОРОДНЫЕ">
      <formula>NOT(ISERROR(SEARCH("ОДНОРОДНЫЕ",S34)))</formula>
    </cfRule>
    <cfRule type="containsText" dxfId="27" priority="30" operator="containsText" text="НЕОДНОРОДНЫЕ">
      <formula>NOT(ISERROR(SEARCH("НЕОДНОРОДНЫЕ",S34)))</formula>
    </cfRule>
  </conditionalFormatting>
  <conditionalFormatting sqref="S34">
    <cfRule type="containsText" dxfId="26" priority="25" operator="containsText" text="НЕОДНОРОДНЫЕ">
      <formula>NOT(ISERROR(SEARCH("НЕОДНОРОДНЫЕ",S34)))</formula>
    </cfRule>
    <cfRule type="containsText" dxfId="25" priority="26" operator="containsText" text="ОДНОРОДНЫЕ">
      <formula>NOT(ISERROR(SEARCH("ОДНОРОДНЫЕ",S34)))</formula>
    </cfRule>
    <cfRule type="containsText" dxfId="24" priority="27" operator="containsText" text="НЕОДНОРОДНЫЕ">
      <formula>NOT(ISERROR(SEARCH("НЕОДНОРОДНЫЕ",S34)))</formula>
    </cfRule>
  </conditionalFormatting>
  <conditionalFormatting sqref="S25:S27 S29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:S27 S29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8">
    <cfRule type="containsText" dxfId="11" priority="10" operator="containsText" text="НЕ">
      <formula>NOT(ISERROR(SEARCH("НЕ",S28)))</formula>
    </cfRule>
    <cfRule type="containsText" dxfId="10" priority="11" operator="containsText" text="ОДНОРОДНЫЕ">
      <formula>NOT(ISERROR(SEARCH("ОДНОРОДНЫЕ",S28)))</formula>
    </cfRule>
    <cfRule type="containsText" dxfId="9" priority="12" operator="containsText" text="НЕОДНОРОДНЫЕ">
      <formula>NOT(ISERROR(SEARCH("НЕОДНОРОДНЫЕ",S28)))</formula>
    </cfRule>
  </conditionalFormatting>
  <conditionalFormatting sqref="S28">
    <cfRule type="containsText" dxfId="8" priority="7" operator="containsText" text="НЕОДНОРОДНЫЕ">
      <formula>NOT(ISERROR(SEARCH("НЕОДНОРОДНЫЕ",S28)))</formula>
    </cfRule>
    <cfRule type="containsText" dxfId="7" priority="8" operator="containsText" text="ОДНОРОДНЫЕ">
      <formula>NOT(ISERROR(SEARCH("ОДНОРОДНЫЕ",S28)))</formula>
    </cfRule>
    <cfRule type="containsText" dxfId="6" priority="9" operator="containsText" text="НЕОДНОРОДНЫЕ">
      <formula>NOT(ISERROR(SEARCH("НЕОДНОРОДНЫЕ",S28)))</formula>
    </cfRule>
  </conditionalFormatting>
  <conditionalFormatting sqref="S23">
    <cfRule type="containsText" dxfId="5" priority="4" operator="containsText" text="НЕ">
      <formula>NOT(ISERROR(SEARCH("НЕ",S23)))</formula>
    </cfRule>
    <cfRule type="containsText" dxfId="4" priority="5" operator="containsText" text="ОДНОРОДНЫЕ">
      <formula>NOT(ISERROR(SEARCH("ОДНОРОДНЫЕ",S23)))</formula>
    </cfRule>
    <cfRule type="containsText" dxfId="3" priority="6" operator="containsText" text="НЕОДНОРОДНЫЕ">
      <formula>NOT(ISERROR(SEARCH("НЕОДНОРОДНЫЕ",S23)))</formula>
    </cfRule>
  </conditionalFormatting>
  <conditionalFormatting sqref="S23">
    <cfRule type="containsText" dxfId="2" priority="1" operator="containsText" text="НЕОДНОРОДНЫЕ">
      <formula>NOT(ISERROR(SEARCH("НЕОДНОРОДНЫЕ",S23)))</formula>
    </cfRule>
    <cfRule type="containsText" dxfId="1" priority="2" operator="containsText" text="ОДНОРОДНЫЕ">
      <formula>NOT(ISERROR(SEARCH("ОДНОРОДНЫЕ",S23)))</formula>
    </cfRule>
    <cfRule type="containsText" dxfId="0" priority="3" operator="containsText" text="НЕОДНОРОДНЫЕ">
      <formula>NOT(ISERROR(SEARCH("НЕОДНОРОДНЫЕ",S23)))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2025-03-24T01:38:54Z</dcterms:modified>
</cp:coreProperties>
</file>