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7" i="1" l="1"/>
  <c r="P27" i="1"/>
  <c r="O27" i="1"/>
  <c r="T27" i="1" s="1"/>
  <c r="Q23" i="1"/>
  <c r="P23" i="1"/>
  <c r="O23" i="1"/>
  <c r="T23" i="1" s="1"/>
  <c r="Q22" i="1"/>
  <c r="P22" i="1"/>
  <c r="O22" i="1"/>
  <c r="T22" i="1" s="1"/>
  <c r="Q21" i="1"/>
  <c r="P21" i="1"/>
  <c r="O21" i="1"/>
  <c r="T21" i="1" s="1"/>
  <c r="Q20" i="1"/>
  <c r="P20" i="1"/>
  <c r="O20" i="1"/>
  <c r="T20" i="1" s="1"/>
  <c r="R23" i="1" l="1"/>
  <c r="S23" i="1" s="1"/>
  <c r="R21" i="1"/>
  <c r="S21" i="1" s="1"/>
  <c r="R20" i="1"/>
  <c r="S20" i="1" s="1"/>
  <c r="R27" i="1"/>
  <c r="S27" i="1" s="1"/>
  <c r="R22" i="1"/>
  <c r="S22" i="1" s="1"/>
  <c r="O19" i="1"/>
  <c r="G30" i="1"/>
  <c r="F30" i="1"/>
  <c r="E30" i="1"/>
  <c r="Q24" i="1" l="1"/>
  <c r="Q25" i="1"/>
  <c r="Q26" i="1"/>
  <c r="Q28" i="1"/>
  <c r="Q29" i="1"/>
  <c r="Q19" i="1"/>
  <c r="P24" i="1"/>
  <c r="P25" i="1"/>
  <c r="P26" i="1"/>
  <c r="P28" i="1"/>
  <c r="P29" i="1"/>
  <c r="P19" i="1"/>
  <c r="O24" i="1"/>
  <c r="O25" i="1"/>
  <c r="O26" i="1"/>
  <c r="O28" i="1"/>
  <c r="O29" i="1"/>
  <c r="T19" i="1"/>
  <c r="R19" i="1" l="1"/>
  <c r="S19" i="1" s="1"/>
  <c r="T24" i="1"/>
  <c r="T25" i="1"/>
  <c r="T26" i="1"/>
  <c r="T28" i="1"/>
  <c r="T29" i="1"/>
  <c r="R29" i="1" l="1"/>
  <c r="S29" i="1" s="1"/>
  <c r="R28" i="1"/>
  <c r="S28" i="1" s="1"/>
  <c r="R25" i="1"/>
  <c r="S25" i="1" s="1"/>
  <c r="R26" i="1"/>
  <c r="S26" i="1" s="1"/>
  <c r="R24" i="1"/>
  <c r="S24" i="1" s="1"/>
</calcChain>
</file>

<file path=xl/sharedStrings.xml><?xml version="1.0" encoding="utf-8"?>
<sst xmlns="http://schemas.openxmlformats.org/spreadsheetml/2006/main" count="71" uniqueCount="52">
  <si>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</si>
  <si>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</si>
  <si>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</si>
  <si>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</si>
  <si>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</si>
  <si>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</si>
  <si>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</si>
  <si>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</si>
  <si>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</si>
  <si>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</si>
  <si>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</si>
  <si>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</si>
  <si>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</si>
  <si>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</si>
  <si>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</si>
  <si>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</si>
  <si>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</si>
  <si>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</si>
  <si>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</si>
  <si>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</si>
  <si>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</si>
  <si>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</si>
  <si>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</si>
  <si>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</si>
  <si>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</si>
  <si>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</si>
  <si>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</si>
  <si>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</si>
  <si>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</si>
  <si>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</si>
  <si>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</si>
  <si>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</si>
  <si>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</si>
  <si>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</si>
  <si>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№ 063-25</t>
  </si>
  <si>
    <t>на поставку кожных антисептиков</t>
  </si>
  <si>
    <t>Салфетка  спиртовая 65*80</t>
  </si>
  <si>
    <t>Салфетка  спиртовая 60*100</t>
  </si>
  <si>
    <t xml:space="preserve">Салфетка  спиртовая 110*125  </t>
  </si>
  <si>
    <t>Салфетка  спиртовая 150*180</t>
  </si>
  <si>
    <t>Средство дезинфицирующее  1л</t>
  </si>
  <si>
    <t>Средство дезинфицирующее 100 мл</t>
  </si>
  <si>
    <t>Средство дезинфицирующее -Дезинфицирующее средство 1 л.</t>
  </si>
  <si>
    <t xml:space="preserve">Средство дезинфицирующее - Дезинфицирующие салфетки </t>
  </si>
  <si>
    <t xml:space="preserve">Средство дезинфицирующее -Дезинфицирующие салфетки </t>
  </si>
  <si>
    <t xml:space="preserve">Средство дезинфицирующее -Дезинфицирующее средство     </t>
  </si>
  <si>
    <r>
      <t>Средство дезинфицирующее  -</t>
    </r>
    <r>
      <rPr>
        <sz val="11"/>
        <color rgb="FF000000"/>
        <rFont val="Times New Roman"/>
        <family val="1"/>
        <charset val="204"/>
      </rPr>
      <t xml:space="preserve">Дезинфицирующее средство 1л </t>
    </r>
  </si>
  <si>
    <t>шт</t>
  </si>
  <si>
    <t>КП вх. 660-03/25 от 19.03.2025</t>
  </si>
  <si>
    <t>КП вх. 661-03/25 от 19.03.2025</t>
  </si>
  <si>
    <t>КП вх. 662-03/25 от 19.03.2025</t>
  </si>
  <si>
    <t>Исходя из имеющегося у Заказчика объёма финансового обеспечения для осуществления закупки НМЦД устанавливается в размере  1 527 710 руб. (один миллион пятьсот двадцать семь тысяч семьсот десять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</si>
</sst>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"/>
    <numFmt numFmtId="166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="85" zoomScaleNormal="85" zoomScalePageLayoutView="70" workbookViewId="0">
      <selection activeCell="Q37" sqref="Q37:S41"/>
    </sheetView>
  </sheetViews>
  <sheetFormatPr defaultRowHeight="15" x14ac:dyDescent="0.25"/>
  <cols>
    <col min="1" max="1" width="6.140625" style="12" bestFit="1" customWidth="1"/>
    <col min="2" max="2" width="37.42578125" style="12" customWidth="1"/>
    <col min="3" max="3" width="11.7109375" style="12" customWidth="1"/>
    <col min="4" max="4" width="7.7109375" style="12" bestFit="1" customWidth="1"/>
    <col min="5" max="7" width="17.5703125" style="1" customWidth="1"/>
    <col min="8" max="8" width="21.5703125" style="1" hidden="1" customWidth="1"/>
    <col min="9" max="9" width="22.42578125" style="1" hidden="1" customWidth="1"/>
    <col min="10" max="10" width="19.5703125" style="1" hidden="1" customWidth="1"/>
    <col min="11" max="11" width="19" style="1" hidden="1" customWidth="1"/>
    <col min="12" max="13" width="16.85546875" style="1" hidden="1" customWidth="1"/>
    <col min="14" max="14" width="2.140625" style="1" hidden="1" customWidth="1"/>
    <col min="15" max="15" width="13.7109375" style="1" customWidth="1"/>
    <col min="16" max="16" width="9.42578125" style="12" customWidth="1"/>
    <col min="17" max="17" width="12.5703125" style="12" customWidth="1"/>
    <col min="18" max="18" width="10.28515625" style="12" customWidth="1"/>
    <col min="19" max="19" width="22.42578125" style="12" bestFit="1" customWidth="1"/>
    <col min="20" max="20" width="17.5703125" style="1" customWidth="1"/>
    <col min="21" max="21" width="10.7109375" style="12" bestFit="1" customWidth="1"/>
    <col min="22" max="22" width="11.28515625" style="12" bestFit="1" customWidth="1"/>
    <col min="23" max="23" width="10.7109375" style="12" bestFit="1" customWidth="1"/>
    <col min="24" max="24" width="11.7109375" style="12" bestFit="1" customWidth="1"/>
    <col min="25" max="25" width="10.7109375" style="12" bestFit="1" customWidth="1"/>
    <col min="26" max="16384" width="9.140625" style="12"/>
  </cols>
  <sheetData>
    <row r="1" spans="1:20" x14ac:dyDescent="0.25">
      <c r="T1" s="4" t="s">
        <v>18</v>
      </c>
    </row>
    <row r="2" spans="1:20" ht="14.45" customHeight="1" x14ac:dyDescent="0.25">
      <c r="T2" s="4" t="s">
        <v>19</v>
      </c>
    </row>
    <row r="3" spans="1:20" x14ac:dyDescent="0.25">
      <c r="G3" s="29" t="s">
        <v>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x14ac:dyDescent="0.25">
      <c r="G4" s="15"/>
      <c r="H4" s="15"/>
      <c r="I4" s="15"/>
      <c r="J4" s="15"/>
      <c r="K4" s="15"/>
      <c r="L4" s="15"/>
      <c r="M4" s="15"/>
      <c r="N4" s="15"/>
      <c r="O4" s="15"/>
      <c r="P4" s="17"/>
      <c r="Q4" s="17"/>
      <c r="R4" s="17"/>
      <c r="S4" s="17"/>
      <c r="T4" s="5" t="s">
        <v>21</v>
      </c>
    </row>
    <row r="5" spans="1:20" x14ac:dyDescent="0.25">
      <c r="G5" s="15"/>
      <c r="H5" s="15"/>
      <c r="I5" s="15"/>
      <c r="J5" s="15"/>
      <c r="K5" s="15"/>
      <c r="L5" s="15"/>
      <c r="M5" s="15"/>
      <c r="N5" s="15"/>
      <c r="O5" s="15"/>
      <c r="P5" s="17"/>
      <c r="Q5" s="17"/>
      <c r="R5" s="17"/>
      <c r="S5" s="17"/>
      <c r="T5" s="5" t="s">
        <v>20</v>
      </c>
    </row>
    <row r="6" spans="1:20" ht="14.45" customHeight="1" x14ac:dyDescent="0.25">
      <c r="G6" s="15"/>
      <c r="H6" s="15"/>
      <c r="I6" s="15"/>
      <c r="J6" s="15"/>
      <c r="K6" s="15"/>
      <c r="L6" s="15"/>
      <c r="M6" s="15"/>
      <c r="N6" s="15"/>
      <c r="O6" s="15"/>
      <c r="P6" s="17"/>
      <c r="Q6" s="17"/>
      <c r="R6" s="17"/>
      <c r="S6" s="17"/>
      <c r="T6" s="5" t="s">
        <v>34</v>
      </c>
    </row>
    <row r="7" spans="1:20" x14ac:dyDescent="0.25">
      <c r="G7" s="15"/>
      <c r="H7" s="15"/>
      <c r="I7" s="15"/>
      <c r="J7" s="15"/>
      <c r="K7" s="15"/>
      <c r="L7" s="15"/>
      <c r="M7" s="15"/>
      <c r="N7" s="15"/>
      <c r="O7" s="15"/>
      <c r="P7" s="17"/>
      <c r="Q7" s="17"/>
      <c r="R7" s="17"/>
      <c r="S7" s="17"/>
      <c r="T7" s="3" t="s">
        <v>12</v>
      </c>
    </row>
    <row r="8" spans="1:20" x14ac:dyDescent="0.25">
      <c r="T8" s="16" t="s">
        <v>15</v>
      </c>
    </row>
    <row r="9" spans="1:20" x14ac:dyDescent="0.25">
      <c r="T9" s="16" t="s">
        <v>13</v>
      </c>
    </row>
    <row r="11" spans="1:20" ht="28.9" customHeight="1" x14ac:dyDescent="0.25">
      <c r="Q11" s="30" t="s">
        <v>29</v>
      </c>
      <c r="R11" s="30"/>
      <c r="S11" s="17"/>
      <c r="T11" s="15" t="s">
        <v>30</v>
      </c>
    </row>
    <row r="13" spans="1:20" x14ac:dyDescent="0.25">
      <c r="B13" s="34" t="s">
        <v>14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20" hidden="1" x14ac:dyDescent="0.25"/>
    <row r="16" spans="1:20" ht="30" x14ac:dyDescent="0.25">
      <c r="A16" s="38"/>
      <c r="B16" s="39"/>
      <c r="C16" s="40"/>
      <c r="D16" s="39"/>
      <c r="E16" s="7" t="s">
        <v>48</v>
      </c>
      <c r="F16" s="7" t="s">
        <v>49</v>
      </c>
      <c r="G16" s="7" t="s">
        <v>50</v>
      </c>
      <c r="H16" s="18"/>
      <c r="I16" s="18"/>
      <c r="J16" s="18"/>
      <c r="K16" s="8"/>
      <c r="L16" s="8"/>
      <c r="M16" s="7"/>
      <c r="N16" s="7"/>
      <c r="O16" s="13"/>
      <c r="P16" s="10"/>
      <c r="Q16" s="10"/>
      <c r="R16" s="10"/>
      <c r="S16" s="10"/>
      <c r="T16" s="13"/>
    </row>
    <row r="17" spans="1:22" ht="30" customHeight="1" x14ac:dyDescent="0.25">
      <c r="A17" s="27" t="s">
        <v>0</v>
      </c>
      <c r="B17" s="27" t="s">
        <v>1</v>
      </c>
      <c r="C17" s="27" t="s">
        <v>2</v>
      </c>
      <c r="D17" s="27"/>
      <c r="E17" s="8" t="s">
        <v>22</v>
      </c>
      <c r="F17" s="8" t="s">
        <v>23</v>
      </c>
      <c r="G17" s="8" t="s">
        <v>24</v>
      </c>
      <c r="H17" s="13" t="s">
        <v>25</v>
      </c>
      <c r="I17" s="13" t="s">
        <v>26</v>
      </c>
      <c r="J17" s="13" t="s">
        <v>27</v>
      </c>
      <c r="K17" s="13" t="s">
        <v>28</v>
      </c>
      <c r="L17" s="13" t="s">
        <v>31</v>
      </c>
      <c r="M17" s="13" t="s">
        <v>32</v>
      </c>
      <c r="N17" s="13" t="s">
        <v>33</v>
      </c>
      <c r="O17" s="41" t="s">
        <v>11</v>
      </c>
      <c r="P17" s="27" t="s">
        <v>8</v>
      </c>
      <c r="Q17" s="27" t="s">
        <v>9</v>
      </c>
      <c r="R17" s="27" t="s">
        <v>10</v>
      </c>
      <c r="S17" s="27" t="s">
        <v>6</v>
      </c>
      <c r="T17" s="37" t="s">
        <v>7</v>
      </c>
    </row>
    <row r="18" spans="1:22" ht="54.75" customHeight="1" x14ac:dyDescent="0.25">
      <c r="A18" s="28"/>
      <c r="B18" s="28"/>
      <c r="C18" s="11" t="s">
        <v>3</v>
      </c>
      <c r="D18" s="11" t="s">
        <v>4</v>
      </c>
      <c r="E18" s="14" t="s">
        <v>5</v>
      </c>
      <c r="F18" s="14" t="s">
        <v>5</v>
      </c>
      <c r="G18" s="14" t="s">
        <v>5</v>
      </c>
      <c r="H18" s="14" t="s">
        <v>5</v>
      </c>
      <c r="I18" s="8" t="s">
        <v>5</v>
      </c>
      <c r="J18" s="14" t="s">
        <v>5</v>
      </c>
      <c r="K18" s="14" t="s">
        <v>5</v>
      </c>
      <c r="L18" s="14" t="s">
        <v>5</v>
      </c>
      <c r="M18" s="14" t="s">
        <v>5</v>
      </c>
      <c r="N18" s="14" t="s">
        <v>5</v>
      </c>
      <c r="O18" s="42"/>
      <c r="P18" s="27"/>
      <c r="Q18" s="27"/>
      <c r="R18" s="27"/>
      <c r="S18" s="27"/>
      <c r="T18" s="37"/>
    </row>
    <row r="19" spans="1:22" x14ac:dyDescent="0.25">
      <c r="A19" s="20">
        <v>1</v>
      </c>
      <c r="B19" s="9" t="s">
        <v>36</v>
      </c>
      <c r="C19" s="22" t="s">
        <v>47</v>
      </c>
      <c r="D19" s="44">
        <v>20000</v>
      </c>
      <c r="E19" s="43">
        <v>2.2000000000000002</v>
      </c>
      <c r="F19" s="8">
        <v>2.31</v>
      </c>
      <c r="G19" s="8">
        <v>2.27</v>
      </c>
      <c r="H19" s="8"/>
      <c r="I19" s="8"/>
      <c r="J19" s="8"/>
      <c r="K19" s="8"/>
      <c r="L19" s="8"/>
      <c r="M19" s="8"/>
      <c r="N19" s="13"/>
      <c r="O19" s="13">
        <f>ROUND(AVERAGE(E19:G19),2)</f>
        <v>2.2599999999999998</v>
      </c>
      <c r="P19" s="10">
        <f xml:space="preserve"> COUNT(E19:G19)</f>
        <v>3</v>
      </c>
      <c r="Q19" s="10">
        <f>STDEV(E19:G19)</f>
        <v>5.5677643628300147E-2</v>
      </c>
      <c r="R19" s="10">
        <f>Q19/O19*100</f>
        <v>2.4636125499247856</v>
      </c>
      <c r="S19" s="10" t="str">
        <f>IF(R19&lt;33,"ОДНОРОДНЫЕ","НЕОДНОРОДНЫЕ")</f>
        <v>ОДНОРОДНЫЕ</v>
      </c>
      <c r="T19" s="13">
        <f>D19*O19</f>
        <v>45199.999999999993</v>
      </c>
    </row>
    <row r="20" spans="1:22" s="23" customFormat="1" x14ac:dyDescent="0.25">
      <c r="A20" s="25">
        <v>2</v>
      </c>
      <c r="B20" s="45" t="s">
        <v>37</v>
      </c>
      <c r="C20" s="22" t="s">
        <v>47</v>
      </c>
      <c r="D20" s="44">
        <v>130000</v>
      </c>
      <c r="E20" s="43">
        <v>2.4</v>
      </c>
      <c r="F20" s="8">
        <v>2.52</v>
      </c>
      <c r="G20" s="8">
        <v>2.4700000000000002</v>
      </c>
      <c r="H20" s="8"/>
      <c r="I20" s="8"/>
      <c r="J20" s="8"/>
      <c r="K20" s="8"/>
      <c r="L20" s="8"/>
      <c r="M20" s="8"/>
      <c r="N20" s="24"/>
      <c r="O20" s="24">
        <f t="shared" ref="O20:O23" si="0">ROUND(AVERAGE(E20:G20),2)</f>
        <v>2.46</v>
      </c>
      <c r="P20" s="22">
        <f t="shared" ref="P20:P23" si="1" xml:space="preserve"> COUNT(E20:G20)</f>
        <v>3</v>
      </c>
      <c r="Q20" s="22">
        <f t="shared" ref="Q20:Q23" si="2">STDEV(E20:G20)</f>
        <v>6.0277137733417148E-2</v>
      </c>
      <c r="R20" s="22">
        <f t="shared" ref="R20:R23" si="3">Q20/O20*100</f>
        <v>2.4502901517649245</v>
      </c>
      <c r="S20" s="22" t="str">
        <f t="shared" ref="S20:S23" si="4">IF(R20&lt;33,"ОДНОРОДНЫЕ","НЕОДНОРОДНЫЕ")</f>
        <v>ОДНОРОДНЫЕ</v>
      </c>
      <c r="T20" s="24">
        <f t="shared" ref="T20:T23" si="5">D20*O20</f>
        <v>319800</v>
      </c>
    </row>
    <row r="21" spans="1:22" s="23" customFormat="1" x14ac:dyDescent="0.25">
      <c r="A21" s="25">
        <v>3</v>
      </c>
      <c r="B21" s="45" t="s">
        <v>38</v>
      </c>
      <c r="C21" s="22" t="s">
        <v>47</v>
      </c>
      <c r="D21" s="44">
        <v>110000</v>
      </c>
      <c r="E21" s="43">
        <v>4.5999999999999996</v>
      </c>
      <c r="F21" s="8">
        <v>4.83</v>
      </c>
      <c r="G21" s="8">
        <v>4.74</v>
      </c>
      <c r="H21" s="8"/>
      <c r="I21" s="8"/>
      <c r="J21" s="8"/>
      <c r="K21" s="8"/>
      <c r="L21" s="8"/>
      <c r="M21" s="8"/>
      <c r="N21" s="24"/>
      <c r="O21" s="24">
        <f t="shared" si="0"/>
        <v>4.72</v>
      </c>
      <c r="P21" s="22">
        <f t="shared" si="1"/>
        <v>3</v>
      </c>
      <c r="Q21" s="22">
        <f t="shared" si="2"/>
        <v>0.11590225767142498</v>
      </c>
      <c r="R21" s="22">
        <f t="shared" si="3"/>
        <v>2.4555563065979871</v>
      </c>
      <c r="S21" s="22" t="str">
        <f t="shared" si="4"/>
        <v>ОДНОРОДНЫЕ</v>
      </c>
      <c r="T21" s="24">
        <f t="shared" si="5"/>
        <v>519200</v>
      </c>
    </row>
    <row r="22" spans="1:22" s="23" customFormat="1" x14ac:dyDescent="0.25">
      <c r="A22" s="25">
        <v>4</v>
      </c>
      <c r="B22" s="45" t="s">
        <v>39</v>
      </c>
      <c r="C22" s="22" t="s">
        <v>47</v>
      </c>
      <c r="D22" s="44">
        <v>14000</v>
      </c>
      <c r="E22" s="43">
        <v>7.8</v>
      </c>
      <c r="F22" s="8">
        <v>8.19</v>
      </c>
      <c r="G22" s="8">
        <v>8.0299999999999994</v>
      </c>
      <c r="H22" s="8"/>
      <c r="I22" s="8"/>
      <c r="J22" s="8"/>
      <c r="K22" s="8"/>
      <c r="L22" s="8"/>
      <c r="M22" s="8"/>
      <c r="N22" s="24"/>
      <c r="O22" s="24">
        <f t="shared" si="0"/>
        <v>8.01</v>
      </c>
      <c r="P22" s="22">
        <f t="shared" si="1"/>
        <v>3</v>
      </c>
      <c r="Q22" s="22">
        <f t="shared" si="2"/>
        <v>0.19604421270043462</v>
      </c>
      <c r="R22" s="22">
        <f t="shared" si="3"/>
        <v>2.4474932921402575</v>
      </c>
      <c r="S22" s="22" t="str">
        <f t="shared" si="4"/>
        <v>ОДНОРОДНЫЕ</v>
      </c>
      <c r="T22" s="24">
        <f t="shared" si="5"/>
        <v>112140</v>
      </c>
    </row>
    <row r="23" spans="1:22" s="23" customFormat="1" x14ac:dyDescent="0.25">
      <c r="A23" s="25">
        <v>5</v>
      </c>
      <c r="B23" s="46" t="s">
        <v>40</v>
      </c>
      <c r="C23" s="22" t="s">
        <v>47</v>
      </c>
      <c r="D23" s="22">
        <v>500</v>
      </c>
      <c r="E23" s="43">
        <v>464.4</v>
      </c>
      <c r="F23" s="8">
        <v>487.62</v>
      </c>
      <c r="G23" s="8">
        <v>478.33</v>
      </c>
      <c r="H23" s="8"/>
      <c r="I23" s="8"/>
      <c r="J23" s="8"/>
      <c r="K23" s="8"/>
      <c r="L23" s="8"/>
      <c r="M23" s="8"/>
      <c r="N23" s="24"/>
      <c r="O23" s="24">
        <f t="shared" si="0"/>
        <v>476.78</v>
      </c>
      <c r="P23" s="22">
        <f t="shared" si="1"/>
        <v>3</v>
      </c>
      <c r="Q23" s="22">
        <f t="shared" si="2"/>
        <v>11.68701130885624</v>
      </c>
      <c r="R23" s="22">
        <f t="shared" si="3"/>
        <v>2.4512377425345528</v>
      </c>
      <c r="S23" s="22" t="str">
        <f t="shared" si="4"/>
        <v>ОДНОРОДНЫЕ</v>
      </c>
      <c r="T23" s="24">
        <f t="shared" si="5"/>
        <v>238390</v>
      </c>
    </row>
    <row r="24" spans="1:22" x14ac:dyDescent="0.25">
      <c r="A24" s="25">
        <v>6</v>
      </c>
      <c r="B24" s="46" t="s">
        <v>41</v>
      </c>
      <c r="C24" s="22" t="s">
        <v>47</v>
      </c>
      <c r="D24" s="22">
        <v>50</v>
      </c>
      <c r="E24" s="43">
        <v>123.2</v>
      </c>
      <c r="F24" s="8">
        <v>129.36000000000001</v>
      </c>
      <c r="G24" s="8">
        <v>126.9</v>
      </c>
      <c r="H24" s="8"/>
      <c r="I24" s="8"/>
      <c r="J24" s="8"/>
      <c r="K24" s="8"/>
      <c r="L24" s="8"/>
      <c r="M24" s="8"/>
      <c r="N24" s="13"/>
      <c r="O24" s="13">
        <f t="shared" ref="O24:O29" si="6">ROUND(AVERAGE(E24:G24),2)</f>
        <v>126.49</v>
      </c>
      <c r="P24" s="10">
        <f t="shared" ref="P24:P29" si="7" xml:space="preserve"> COUNT(E24:G24)</f>
        <v>3</v>
      </c>
      <c r="Q24" s="10">
        <f t="shared" ref="Q24:Q29" si="8">STDEV(E24:G24)</f>
        <v>3.1007310965856689</v>
      </c>
      <c r="R24" s="10">
        <f t="shared" ref="R24:R29" si="9">Q24/O24*100</f>
        <v>2.4513646111041734</v>
      </c>
      <c r="S24" s="10" t="str">
        <f t="shared" ref="S24:S29" si="10">IF(R24&lt;33,"ОДНОРОДНЫЕ","НЕОДНОРОДНЫЕ")</f>
        <v>ОДНОРОДНЫЕ</v>
      </c>
      <c r="T24" s="13">
        <f t="shared" ref="T24:T29" si="11">D24*O24</f>
        <v>6324.5</v>
      </c>
    </row>
    <row r="25" spans="1:22" ht="30" x14ac:dyDescent="0.25">
      <c r="A25" s="25">
        <v>7</v>
      </c>
      <c r="B25" s="9" t="s">
        <v>42</v>
      </c>
      <c r="C25" s="22" t="s">
        <v>47</v>
      </c>
      <c r="D25" s="22">
        <v>100</v>
      </c>
      <c r="E25" s="43">
        <v>428.4</v>
      </c>
      <c r="F25" s="8">
        <v>449.82</v>
      </c>
      <c r="G25" s="8">
        <v>441.25</v>
      </c>
      <c r="H25" s="8"/>
      <c r="I25" s="8"/>
      <c r="J25" s="8"/>
      <c r="K25" s="8"/>
      <c r="L25" s="8"/>
      <c r="M25" s="8"/>
      <c r="N25" s="13"/>
      <c r="O25" s="13">
        <f t="shared" si="6"/>
        <v>439.82</v>
      </c>
      <c r="P25" s="10">
        <f t="shared" si="7"/>
        <v>3</v>
      </c>
      <c r="Q25" s="10">
        <f t="shared" si="8"/>
        <v>10.781031181354292</v>
      </c>
      <c r="R25" s="10">
        <f t="shared" si="9"/>
        <v>2.4512371382279778</v>
      </c>
      <c r="S25" s="10" t="str">
        <f t="shared" si="10"/>
        <v>ОДНОРОДНЫЕ</v>
      </c>
      <c r="T25" s="13">
        <f t="shared" si="11"/>
        <v>43982</v>
      </c>
    </row>
    <row r="26" spans="1:22" ht="30" x14ac:dyDescent="0.25">
      <c r="A26" s="25">
        <v>8</v>
      </c>
      <c r="B26" s="9" t="s">
        <v>46</v>
      </c>
      <c r="C26" s="22" t="s">
        <v>47</v>
      </c>
      <c r="D26" s="22">
        <v>500</v>
      </c>
      <c r="E26" s="43">
        <v>266</v>
      </c>
      <c r="F26" s="8">
        <v>279.3</v>
      </c>
      <c r="G26" s="8">
        <v>273.98</v>
      </c>
      <c r="H26" s="8"/>
      <c r="I26" s="8"/>
      <c r="J26" s="8"/>
      <c r="K26" s="8"/>
      <c r="L26" s="8"/>
      <c r="M26" s="8"/>
      <c r="N26" s="13"/>
      <c r="O26" s="13">
        <f t="shared" si="6"/>
        <v>273.08999999999997</v>
      </c>
      <c r="P26" s="10">
        <f t="shared" si="7"/>
        <v>3</v>
      </c>
      <c r="Q26" s="10">
        <f t="shared" si="8"/>
        <v>6.6941865326067376</v>
      </c>
      <c r="R26" s="10">
        <f t="shared" si="9"/>
        <v>2.451274866383514</v>
      </c>
      <c r="S26" s="10" t="str">
        <f t="shared" si="10"/>
        <v>ОДНОРОДНЫЕ</v>
      </c>
      <c r="T26" s="13">
        <f t="shared" si="11"/>
        <v>136545</v>
      </c>
    </row>
    <row r="27" spans="1:22" s="23" customFormat="1" ht="30" x14ac:dyDescent="0.25">
      <c r="A27" s="25">
        <v>9</v>
      </c>
      <c r="B27" s="9" t="s">
        <v>43</v>
      </c>
      <c r="C27" s="22" t="s">
        <v>47</v>
      </c>
      <c r="D27" s="22">
        <v>150</v>
      </c>
      <c r="E27" s="43">
        <v>410.6</v>
      </c>
      <c r="F27" s="8">
        <v>431.13</v>
      </c>
      <c r="G27" s="8">
        <v>422.92</v>
      </c>
      <c r="H27" s="8"/>
      <c r="I27" s="8"/>
      <c r="J27" s="8"/>
      <c r="K27" s="8"/>
      <c r="L27" s="8"/>
      <c r="M27" s="8"/>
      <c r="N27" s="24"/>
      <c r="O27" s="24">
        <f t="shared" ref="O27" si="12">ROUND(AVERAGE(E27:G27),2)</f>
        <v>421.55</v>
      </c>
      <c r="P27" s="22">
        <f t="shared" ref="P27" si="13" xml:space="preserve"> COUNT(E27:G27)</f>
        <v>3</v>
      </c>
      <c r="Q27" s="22">
        <f t="shared" ref="Q27" si="14">STDEV(E27:G27)</f>
        <v>10.333339247310121</v>
      </c>
      <c r="R27" s="22">
        <f t="shared" ref="R27" si="15">Q27/O27*100</f>
        <v>2.4512725055889266</v>
      </c>
      <c r="S27" s="22" t="str">
        <f t="shared" ref="S27" si="16">IF(R27&lt;33,"ОДНОРОДНЫЕ","НЕОДНОРОДНЫЕ")</f>
        <v>ОДНОРОДНЫЕ</v>
      </c>
      <c r="T27" s="24">
        <f t="shared" ref="T27" si="17">D27*O27</f>
        <v>63232.5</v>
      </c>
    </row>
    <row r="28" spans="1:22" ht="30" x14ac:dyDescent="0.25">
      <c r="A28" s="25">
        <v>10</v>
      </c>
      <c r="B28" s="9" t="s">
        <v>44</v>
      </c>
      <c r="C28" s="22" t="s">
        <v>47</v>
      </c>
      <c r="D28" s="22">
        <v>100</v>
      </c>
      <c r="E28" s="43">
        <v>374</v>
      </c>
      <c r="F28" s="8">
        <v>392.7</v>
      </c>
      <c r="G28" s="8">
        <v>385.22</v>
      </c>
      <c r="H28" s="8"/>
      <c r="I28" s="8"/>
      <c r="J28" s="8"/>
      <c r="K28" s="8"/>
      <c r="L28" s="8"/>
      <c r="M28" s="8"/>
      <c r="N28" s="13"/>
      <c r="O28" s="13">
        <f t="shared" si="6"/>
        <v>383.97</v>
      </c>
      <c r="P28" s="10">
        <f t="shared" si="7"/>
        <v>3</v>
      </c>
      <c r="Q28" s="10">
        <f t="shared" si="8"/>
        <v>9.4121269293041987</v>
      </c>
      <c r="R28" s="10">
        <f t="shared" si="9"/>
        <v>2.4512662263469016</v>
      </c>
      <c r="S28" s="10" t="str">
        <f t="shared" si="10"/>
        <v>ОДНОРОДНЫЕ</v>
      </c>
      <c r="T28" s="13">
        <f t="shared" si="11"/>
        <v>38397</v>
      </c>
    </row>
    <row r="29" spans="1:22" ht="30" x14ac:dyDescent="0.25">
      <c r="A29" s="25">
        <v>11</v>
      </c>
      <c r="B29" s="9" t="s">
        <v>45</v>
      </c>
      <c r="C29" s="22" t="s">
        <v>47</v>
      </c>
      <c r="D29" s="22">
        <v>100</v>
      </c>
      <c r="E29" s="43">
        <v>433.2</v>
      </c>
      <c r="F29" s="8">
        <v>454.86</v>
      </c>
      <c r="G29" s="8">
        <v>446.2</v>
      </c>
      <c r="H29" s="8"/>
      <c r="I29" s="8"/>
      <c r="J29" s="8"/>
      <c r="K29" s="8"/>
      <c r="L29" s="8"/>
      <c r="M29" s="8"/>
      <c r="N29" s="13"/>
      <c r="O29" s="13">
        <f t="shared" si="6"/>
        <v>444.75</v>
      </c>
      <c r="P29" s="10">
        <f t="shared" si="7"/>
        <v>3</v>
      </c>
      <c r="Q29" s="10">
        <f t="shared" si="8"/>
        <v>10.902226072382353</v>
      </c>
      <c r="R29" s="10">
        <f t="shared" si="9"/>
        <v>2.4513155868200904</v>
      </c>
      <c r="S29" s="10" t="str">
        <f t="shared" si="10"/>
        <v>ОДНОРОДНЫЕ</v>
      </c>
      <c r="T29" s="13">
        <f t="shared" si="11"/>
        <v>44475</v>
      </c>
    </row>
    <row r="30" spans="1:22" x14ac:dyDescent="0.25">
      <c r="E30" s="26">
        <f>SUMPRODUCT($D$19:$D$29,E19:E29)</f>
        <v>1527710</v>
      </c>
      <c r="F30" s="26">
        <f>SUMPRODUCT($D$19:$D$29,F19:F29)</f>
        <v>1604095.5</v>
      </c>
      <c r="G30" s="26">
        <f>SUMPRODUCT($D$19:$D$29,G19:G29)</f>
        <v>1573525</v>
      </c>
      <c r="H30" s="21"/>
      <c r="I30" s="21"/>
      <c r="J30" s="21"/>
      <c r="K30" s="21"/>
      <c r="L30" s="21"/>
      <c r="M30" s="21"/>
      <c r="N30" s="21"/>
      <c r="U30" s="6"/>
      <c r="V30" s="1"/>
    </row>
    <row r="31" spans="1:22" s="19" customFormat="1" x14ac:dyDescent="0.25"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"/>
      <c r="T31" s="1"/>
      <c r="U31" s="6"/>
      <c r="V31" s="1"/>
    </row>
    <row r="32" spans="1:22" x14ac:dyDescent="0.25">
      <c r="A32" s="35" t="s">
        <v>17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V32" s="6"/>
    </row>
    <row r="33" spans="1:22" x14ac:dyDescent="0.25">
      <c r="A33" s="36" t="s">
        <v>16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2" ht="1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6"/>
    </row>
    <row r="35" spans="1:22" s="17" customFormat="1" ht="41.25" customHeight="1" x14ac:dyDescent="0.25">
      <c r="A35" s="31" t="s">
        <v>51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2"/>
      <c r="V35" s="2"/>
    </row>
    <row r="36" spans="1:22" x14ac:dyDescent="0.25">
      <c r="R36" s="6"/>
      <c r="S36" s="6"/>
    </row>
    <row r="38" spans="1:22" x14ac:dyDescent="0.25">
      <c r="Q38" s="6"/>
    </row>
    <row r="39" spans="1:22" x14ac:dyDescent="0.25">
      <c r="R39" s="6"/>
      <c r="S39" s="6"/>
    </row>
    <row r="40" spans="1:22" x14ac:dyDescent="0.25">
      <c r="R40" s="6"/>
    </row>
    <row r="41" spans="1:22" x14ac:dyDescent="0.25">
      <c r="P41" s="6"/>
    </row>
  </sheetData>
  <mergeCells count="18">
    <mergeCell ref="A35:T35"/>
    <mergeCell ref="A34:T34"/>
    <mergeCell ref="B13:S13"/>
    <mergeCell ref="A32:T32"/>
    <mergeCell ref="A33:T33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 S24:S26 S28:S29">
    <cfRule type="containsText" dxfId="23" priority="46" operator="containsText" text="НЕ">
      <formula>NOT(ISERROR(SEARCH("НЕ",S19)))</formula>
    </cfRule>
    <cfRule type="containsText" dxfId="22" priority="47" operator="containsText" text="ОДНОРОДНЫЕ">
      <formula>NOT(ISERROR(SEARCH("ОДНОРОДНЫЕ",S19)))</formula>
    </cfRule>
    <cfRule type="containsText" dxfId="21" priority="48" operator="containsText" text="НЕОДНОРОДНЫЕ">
      <formula>NOT(ISERROR(SEARCH("НЕОДНОРОДНЫЕ",S19)))</formula>
    </cfRule>
  </conditionalFormatting>
  <conditionalFormatting sqref="S19 S24:S26 S28:S29">
    <cfRule type="containsText" dxfId="20" priority="43" operator="containsText" text="НЕОДНОРОДНЫЕ">
      <formula>NOT(ISERROR(SEARCH("НЕОДНОРОДНЫЕ",S19)))</formula>
    </cfRule>
    <cfRule type="containsText" dxfId="19" priority="44" operator="containsText" text="ОДНОРОДНЫЕ">
      <formula>NOT(ISERROR(SEARCH("ОДНОРОДНЫЕ",S19)))</formula>
    </cfRule>
    <cfRule type="containsText" dxfId="18" priority="45" operator="containsText" text="НЕОДНОРОДНЫЕ">
      <formula>NOT(ISERROR(SEARCH("НЕОДНОРОДНЫЕ",S19)))</formula>
    </cfRule>
  </conditionalFormatting>
  <conditionalFormatting sqref="S20:S23">
    <cfRule type="containsText" dxfId="17" priority="10" operator="containsText" text="НЕ">
      <formula>NOT(ISERROR(SEARCH("НЕ",S20)))</formula>
    </cfRule>
    <cfRule type="containsText" dxfId="16" priority="11" operator="containsText" text="ОДНОРОДНЫЕ">
      <formula>NOT(ISERROR(SEARCH("ОДНОРОДНЫЕ",S20)))</formula>
    </cfRule>
    <cfRule type="containsText" dxfId="15" priority="12" operator="containsText" text="НЕОДНОРОДНЫЕ">
      <formula>NOT(ISERROR(SEARCH("НЕОДНОРОДНЫЕ",S20)))</formula>
    </cfRule>
  </conditionalFormatting>
  <conditionalFormatting sqref="S20:S23">
    <cfRule type="containsText" dxfId="14" priority="7" operator="containsText" text="НЕОДНОРОДНЫЕ">
      <formula>NOT(ISERROR(SEARCH("НЕОДНОРОДНЫЕ",S20)))</formula>
    </cfRule>
    <cfRule type="containsText" dxfId="13" priority="8" operator="containsText" text="ОДНОРОДНЫЕ">
      <formula>NOT(ISERROR(SEARCH("ОДНОРОДНЫЕ",S20)))</formula>
    </cfRule>
    <cfRule type="containsText" dxfId="12" priority="9" operator="containsText" text="НЕОДНОРОДНЫЕ">
      <formula>NOT(ISERROR(SEARCH("НЕОДНОРОДНЫЕ",S20)))</formula>
    </cfRule>
  </conditionalFormatting>
  <conditionalFormatting sqref="S27">
    <cfRule type="containsText" dxfId="11" priority="4" operator="containsText" text="НЕ">
      <formula>NOT(ISERROR(SEARCH("НЕ",S27)))</formula>
    </cfRule>
    <cfRule type="containsText" dxfId="10" priority="5" operator="containsText" text="ОДНОРОДНЫЕ">
      <formula>NOT(ISERROR(SEARCH("ОДНОРОДНЫЕ",S27)))</formula>
    </cfRule>
    <cfRule type="containsText" dxfId="9" priority="6" operator="containsText" text="НЕОДНОРОДНЫЕ">
      <formula>NOT(ISERROR(SEARCH("НЕОДНОРОДНЫЕ",S27)))</formula>
    </cfRule>
  </conditionalFormatting>
  <conditionalFormatting sqref="S27">
    <cfRule type="containsText" dxfId="5" priority="1" operator="containsText" text="НЕОДНОРОДНЫЕ">
      <formula>NOT(ISERROR(SEARCH("НЕОДНОРОДНЫЕ",S27)))</formula>
    </cfRule>
    <cfRule type="containsText" dxfId="4" priority="2" operator="containsText" text="ОДНОРОДНЫЕ">
      <formula>NOT(ISERROR(SEARCH("ОДНОРОДНЫЕ",S27)))</formula>
    </cfRule>
    <cfRule type="containsText" dxfId="3" priority="3" operator="containsText" text="НЕОДНОРОДНЫЕ">
      <formula>NOT(ISERROR(SEARCH("НЕОДНОРОДНЫЕ",S27)))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2025-03-19T13:20:52Z</dcterms:modified>
</cp:coreProperties>
</file>