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6" i="1" l="1"/>
  <c r="G26" i="1"/>
  <c r="E26" i="1"/>
  <c r="S19" i="1"/>
  <c r="R19" i="1"/>
  <c r="Q20" i="1"/>
  <c r="Q21" i="1"/>
  <c r="Q22" i="1"/>
  <c r="Q23" i="1"/>
  <c r="Q24" i="1"/>
  <c r="Q25" i="1"/>
  <c r="Q19" i="1"/>
  <c r="P20" i="1"/>
  <c r="P21" i="1"/>
  <c r="P22" i="1"/>
  <c r="P23" i="1"/>
  <c r="P24" i="1"/>
  <c r="P25" i="1"/>
  <c r="P19" i="1"/>
  <c r="O20" i="1"/>
  <c r="O21" i="1"/>
  <c r="O22" i="1"/>
  <c r="O23" i="1"/>
  <c r="O24" i="1"/>
  <c r="O25" i="1"/>
  <c r="O19" i="1"/>
  <c r="T19" i="1" l="1"/>
  <c r="T20" i="1"/>
  <c r="T21" i="1"/>
  <c r="T22" i="1"/>
  <c r="T23" i="1"/>
  <c r="T24" i="1"/>
  <c r="R24" i="1" l="1"/>
  <c r="S24" i="1" s="1"/>
  <c r="R25" i="1"/>
  <c r="S25" i="1" s="1"/>
  <c r="R23" i="1"/>
  <c r="S23" i="1" s="1"/>
  <c r="R21" i="1"/>
  <c r="S21" i="1" s="1"/>
  <c r="T25" i="1"/>
  <c r="R22" i="1"/>
  <c r="S22" i="1" s="1"/>
  <c r="R20" i="1"/>
  <c r="S20" i="1" s="1"/>
</calcChain>
</file>

<file path=xl/sharedStrings.xml><?xml version="1.0" encoding="utf-8"?>
<sst xmlns="http://schemas.openxmlformats.org/spreadsheetml/2006/main" count="63" uniqueCount="47">
  <si>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</si>
  <si>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</si>
  <si>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</si>
  <si>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</si>
  <si>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</si>
  <si>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</si>
  <si>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</si>
  <si>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</si>
  <si>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</si>
  <si>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</si>
  <si>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</si>
  <si>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</si>
  <si>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</si>
  <si>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</si>
  <si>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</si>
  <si>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</si>
  <si>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</si>
  <si>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</si>
  <si>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</si>
  <si>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</si>
  <si>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</si>
  <si>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</si>
  <si>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</si>
  <si>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</si>
  <si>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</si>
  <si>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</si>
  <si>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</si>
  <si>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</si>
  <si>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</si>
  <si>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</si>
  <si>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</si>
  <si>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</si>
  <si>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</si>
  <si>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</si>
  <si>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Набор гинекологический смотровой одноразовый стерильный тип 4</t>
  </si>
  <si>
    <t>Зонд урогенитальный тип А «универсальный»</t>
  </si>
  <si>
    <t>Зонд урогенитальный тип D одноразовый стерильный</t>
  </si>
  <si>
    <t>Аспиратор вакуумный мануальный Ipas MVA Plus c принадлежностями</t>
  </si>
  <si>
    <t>Канюля гибкая Кармана</t>
  </si>
  <si>
    <t>Гигроскопический расширитель DILAPAN-S 4*65мм №1</t>
  </si>
  <si>
    <t>шт</t>
  </si>
  <si>
    <t>КП вх. № 639-03/25 от 14.03.2025</t>
  </si>
  <si>
    <t>КП вх. № 640-03/25 от 14.03.2025</t>
  </si>
  <si>
    <t>КП вх. № 641-03/25 от 14.03.2025</t>
  </si>
  <si>
    <t>№ 062-25</t>
  </si>
  <si>
    <t>на поставку медицинских изделий гинекологических</t>
  </si>
  <si>
    <t>Исходя из имеющегося у Заказчика объёма финансового обеспечения для осуществления закупки НМЦД устанавливается в размере 1 260 370 руб. (один миллион двести шестьдесят тысяч триста семьдесят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</si>
</sst>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2" borderId="1" xfId="1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7" zoomScale="85" zoomScaleNormal="85" zoomScalePageLayoutView="70" workbookViewId="0">
      <selection activeCell="A31" sqref="A31:T31"/>
    </sheetView>
  </sheetViews>
  <sheetFormatPr defaultRowHeight="15" x14ac:dyDescent="0.25"/>
  <cols>
    <col min="1" max="1" width="6.140625" style="7" bestFit="1" customWidth="1"/>
    <col min="2" max="2" width="37.42578125" style="7" customWidth="1"/>
    <col min="3" max="3" width="11.7109375" style="7" customWidth="1"/>
    <col min="4" max="4" width="7.140625" style="7" bestFit="1" customWidth="1"/>
    <col min="5" max="7" width="20.1406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7" customWidth="1"/>
    <col min="17" max="17" width="12.5703125" style="7" customWidth="1"/>
    <col min="18" max="18" width="10.28515625" style="7" customWidth="1"/>
    <col min="19" max="19" width="22.42578125" style="7" bestFit="1" customWidth="1"/>
    <col min="20" max="20" width="17.5703125" style="1" customWidth="1"/>
    <col min="21" max="21" width="10.7109375" style="7" bestFit="1" customWidth="1"/>
    <col min="22" max="22" width="11.28515625" style="7" bestFit="1" customWidth="1"/>
    <col min="23" max="23" width="10.7109375" style="7" bestFit="1" customWidth="1"/>
    <col min="24" max="24" width="11.7109375" style="7" bestFit="1" customWidth="1"/>
    <col min="25" max="25" width="10.7109375" style="7" bestFit="1" customWidth="1"/>
    <col min="26" max="16384" width="9.140625" style="7"/>
  </cols>
  <sheetData>
    <row r="1" spans="1:20" x14ac:dyDescent="0.25">
      <c r="A1" s="17"/>
      <c r="B1" s="17"/>
      <c r="C1" s="17"/>
      <c r="D1" s="17"/>
      <c r="P1" s="17"/>
      <c r="Q1" s="17"/>
      <c r="R1" s="17"/>
      <c r="S1" s="17"/>
      <c r="T1" s="4" t="s">
        <v>18</v>
      </c>
    </row>
    <row r="2" spans="1:20" ht="14.45" customHeight="1" x14ac:dyDescent="0.25">
      <c r="A2" s="17"/>
      <c r="B2" s="17"/>
      <c r="C2" s="17"/>
      <c r="D2" s="17"/>
      <c r="P2" s="17"/>
      <c r="Q2" s="17"/>
      <c r="R2" s="17"/>
      <c r="S2" s="17"/>
      <c r="T2" s="4" t="s">
        <v>19</v>
      </c>
    </row>
    <row r="3" spans="1:20" x14ac:dyDescent="0.25">
      <c r="A3" s="17"/>
      <c r="B3" s="17"/>
      <c r="C3" s="17"/>
      <c r="D3" s="17"/>
      <c r="G3" s="29" t="s">
        <v>45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x14ac:dyDescent="0.25">
      <c r="A4" s="17"/>
      <c r="B4" s="17"/>
      <c r="C4" s="17"/>
      <c r="D4" s="17"/>
      <c r="G4" s="9"/>
      <c r="H4" s="9"/>
      <c r="I4" s="9"/>
      <c r="J4" s="9"/>
      <c r="K4" s="9"/>
      <c r="L4" s="9"/>
      <c r="M4" s="9"/>
      <c r="N4" s="9"/>
      <c r="O4" s="9"/>
      <c r="P4" s="16"/>
      <c r="Q4" s="16"/>
      <c r="R4" s="16"/>
      <c r="S4" s="16"/>
      <c r="T4" s="5" t="s">
        <v>21</v>
      </c>
    </row>
    <row r="5" spans="1:20" x14ac:dyDescent="0.25">
      <c r="A5" s="17"/>
      <c r="B5" s="17"/>
      <c r="C5" s="17"/>
      <c r="D5" s="17"/>
      <c r="G5" s="9"/>
      <c r="H5" s="9"/>
      <c r="I5" s="9"/>
      <c r="J5" s="9"/>
      <c r="K5" s="9"/>
      <c r="L5" s="9"/>
      <c r="M5" s="9"/>
      <c r="N5" s="9"/>
      <c r="O5" s="9"/>
      <c r="P5" s="16"/>
      <c r="Q5" s="16"/>
      <c r="R5" s="16"/>
      <c r="S5" s="16"/>
      <c r="T5" s="5" t="s">
        <v>20</v>
      </c>
    </row>
    <row r="6" spans="1:20" ht="14.45" customHeight="1" x14ac:dyDescent="0.25">
      <c r="A6" s="17"/>
      <c r="B6" s="17"/>
      <c r="C6" s="17"/>
      <c r="D6" s="17"/>
      <c r="G6" s="9"/>
      <c r="H6" s="9"/>
      <c r="I6" s="9"/>
      <c r="J6" s="9"/>
      <c r="K6" s="9"/>
      <c r="L6" s="9"/>
      <c r="M6" s="9"/>
      <c r="N6" s="9"/>
      <c r="O6" s="9"/>
      <c r="P6" s="16"/>
      <c r="Q6" s="16"/>
      <c r="R6" s="16"/>
      <c r="S6" s="16"/>
      <c r="T6" s="5" t="s">
        <v>44</v>
      </c>
    </row>
    <row r="7" spans="1:20" x14ac:dyDescent="0.25">
      <c r="A7" s="17"/>
      <c r="B7" s="17"/>
      <c r="C7" s="17"/>
      <c r="D7" s="17"/>
      <c r="G7" s="9"/>
      <c r="H7" s="9"/>
      <c r="I7" s="9"/>
      <c r="J7" s="9"/>
      <c r="K7" s="9"/>
      <c r="L7" s="9"/>
      <c r="M7" s="9"/>
      <c r="N7" s="9"/>
      <c r="O7" s="9"/>
      <c r="P7" s="16"/>
      <c r="Q7" s="16"/>
      <c r="R7" s="16"/>
      <c r="S7" s="16"/>
      <c r="T7" s="3" t="s">
        <v>12</v>
      </c>
    </row>
    <row r="8" spans="1:20" x14ac:dyDescent="0.25">
      <c r="A8" s="17"/>
      <c r="B8" s="17"/>
      <c r="C8" s="17"/>
      <c r="D8" s="17"/>
      <c r="P8" s="17"/>
      <c r="Q8" s="17"/>
      <c r="R8" s="17"/>
      <c r="S8" s="17"/>
      <c r="T8" s="10" t="s">
        <v>15</v>
      </c>
    </row>
    <row r="9" spans="1:20" x14ac:dyDescent="0.25">
      <c r="A9" s="17"/>
      <c r="B9" s="17"/>
      <c r="C9" s="17"/>
      <c r="D9" s="17"/>
      <c r="P9" s="17"/>
      <c r="Q9" s="17"/>
      <c r="R9" s="17"/>
      <c r="S9" s="17"/>
      <c r="T9" s="10" t="s">
        <v>13</v>
      </c>
    </row>
    <row r="10" spans="1:20" x14ac:dyDescent="0.25">
      <c r="A10" s="17"/>
      <c r="B10" s="17"/>
      <c r="C10" s="17"/>
      <c r="D10" s="17"/>
      <c r="P10" s="17"/>
      <c r="Q10" s="17"/>
      <c r="R10" s="17"/>
      <c r="S10" s="17"/>
    </row>
    <row r="11" spans="1:20" ht="28.9" customHeight="1" x14ac:dyDescent="0.25">
      <c r="A11" s="17"/>
      <c r="B11" s="17"/>
      <c r="C11" s="17"/>
      <c r="D11" s="17"/>
      <c r="P11" s="17"/>
      <c r="Q11" s="32" t="s">
        <v>29</v>
      </c>
      <c r="R11" s="32"/>
      <c r="S11" s="16"/>
      <c r="T11" s="9" t="s">
        <v>30</v>
      </c>
    </row>
    <row r="12" spans="1:20" x14ac:dyDescent="0.25">
      <c r="A12" s="17"/>
      <c r="B12" s="17"/>
      <c r="C12" s="17"/>
      <c r="D12" s="17"/>
      <c r="P12" s="17"/>
      <c r="Q12" s="17"/>
      <c r="R12" s="17"/>
      <c r="S12" s="17"/>
    </row>
    <row r="13" spans="1:20" x14ac:dyDescent="0.25">
      <c r="A13" s="17"/>
      <c r="B13" s="36" t="s">
        <v>14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4" spans="1:20" hidden="1" x14ac:dyDescent="0.25">
      <c r="A14" s="17"/>
      <c r="B14" s="17"/>
      <c r="C14" s="17"/>
      <c r="D14" s="17"/>
      <c r="P14" s="17"/>
      <c r="Q14" s="17"/>
      <c r="R14" s="17"/>
      <c r="S14" s="17"/>
    </row>
    <row r="15" spans="1:20" x14ac:dyDescent="0.25">
      <c r="A15" s="17"/>
      <c r="B15" s="17"/>
      <c r="C15" s="17"/>
      <c r="D15" s="17"/>
      <c r="P15" s="17"/>
      <c r="Q15" s="17"/>
      <c r="R15" s="17"/>
      <c r="S15" s="17"/>
    </row>
    <row r="16" spans="1:20" ht="75" customHeight="1" x14ac:dyDescent="0.25">
      <c r="A16" s="40"/>
      <c r="B16" s="41"/>
      <c r="C16" s="42"/>
      <c r="D16" s="41"/>
      <c r="E16" s="13" t="s">
        <v>41</v>
      </c>
      <c r="F16" s="13" t="s">
        <v>42</v>
      </c>
      <c r="G16" s="13" t="s">
        <v>43</v>
      </c>
      <c r="H16" s="25"/>
      <c r="I16" s="25"/>
      <c r="J16" s="25"/>
      <c r="K16" s="13"/>
      <c r="L16" s="13"/>
      <c r="M16" s="12"/>
      <c r="N16" s="12"/>
      <c r="O16" s="18"/>
      <c r="P16" s="14"/>
      <c r="Q16" s="14"/>
      <c r="R16" s="14"/>
      <c r="S16" s="14"/>
      <c r="T16" s="18"/>
    </row>
    <row r="17" spans="1:22" ht="30" customHeight="1" x14ac:dyDescent="0.25">
      <c r="A17" s="30" t="s">
        <v>0</v>
      </c>
      <c r="B17" s="30" t="s">
        <v>1</v>
      </c>
      <c r="C17" s="30" t="s">
        <v>2</v>
      </c>
      <c r="D17" s="30"/>
      <c r="E17" s="13" t="s">
        <v>22</v>
      </c>
      <c r="F17" s="13" t="s">
        <v>23</v>
      </c>
      <c r="G17" s="13" t="s">
        <v>24</v>
      </c>
      <c r="H17" s="18" t="s">
        <v>25</v>
      </c>
      <c r="I17" s="18" t="s">
        <v>26</v>
      </c>
      <c r="J17" s="18" t="s">
        <v>27</v>
      </c>
      <c r="K17" s="18" t="s">
        <v>28</v>
      </c>
      <c r="L17" s="18" t="s">
        <v>31</v>
      </c>
      <c r="M17" s="18" t="s">
        <v>32</v>
      </c>
      <c r="N17" s="18" t="s">
        <v>33</v>
      </c>
      <c r="O17" s="43" t="s">
        <v>11</v>
      </c>
      <c r="P17" s="30" t="s">
        <v>8</v>
      </c>
      <c r="Q17" s="30" t="s">
        <v>9</v>
      </c>
      <c r="R17" s="30" t="s">
        <v>10</v>
      </c>
      <c r="S17" s="30" t="s">
        <v>6</v>
      </c>
      <c r="T17" s="39" t="s">
        <v>7</v>
      </c>
    </row>
    <row r="18" spans="1:22" ht="54.75" customHeight="1" x14ac:dyDescent="0.25">
      <c r="A18" s="31"/>
      <c r="B18" s="31"/>
      <c r="C18" s="15" t="s">
        <v>3</v>
      </c>
      <c r="D18" s="15" t="s">
        <v>4</v>
      </c>
      <c r="E18" s="20" t="s">
        <v>5</v>
      </c>
      <c r="F18" s="20" t="s">
        <v>5</v>
      </c>
      <c r="G18" s="20" t="s">
        <v>5</v>
      </c>
      <c r="H18" s="20" t="s">
        <v>5</v>
      </c>
      <c r="I18" s="13" t="s">
        <v>5</v>
      </c>
      <c r="J18" s="20" t="s">
        <v>5</v>
      </c>
      <c r="K18" s="20" t="s">
        <v>5</v>
      </c>
      <c r="L18" s="20" t="s">
        <v>5</v>
      </c>
      <c r="M18" s="20" t="s">
        <v>5</v>
      </c>
      <c r="N18" s="20" t="s">
        <v>5</v>
      </c>
      <c r="O18" s="44"/>
      <c r="P18" s="30"/>
      <c r="Q18" s="30"/>
      <c r="R18" s="30"/>
      <c r="S18" s="30"/>
      <c r="T18" s="39"/>
    </row>
    <row r="19" spans="1:22" ht="30" x14ac:dyDescent="0.25">
      <c r="A19" s="19">
        <v>1</v>
      </c>
      <c r="B19" s="8" t="s">
        <v>34</v>
      </c>
      <c r="C19" s="14" t="s">
        <v>40</v>
      </c>
      <c r="D19" s="22">
        <v>20000</v>
      </c>
      <c r="E19" s="21">
        <v>44.5</v>
      </c>
      <c r="F19" s="13">
        <v>44</v>
      </c>
      <c r="G19" s="13">
        <v>45</v>
      </c>
      <c r="H19" s="13"/>
      <c r="I19" s="13"/>
      <c r="J19" s="13"/>
      <c r="K19" s="13"/>
      <c r="L19" s="13"/>
      <c r="M19" s="13"/>
      <c r="N19" s="18"/>
      <c r="O19" s="18">
        <f>ROUND(AVERAGE(E19:G19),2)</f>
        <v>44.5</v>
      </c>
      <c r="P19" s="14">
        <f xml:space="preserve"> COUNT(E19:G19)</f>
        <v>3</v>
      </c>
      <c r="Q19" s="14">
        <f>STDEV(E19:G19)</f>
        <v>0.5</v>
      </c>
      <c r="R19" s="14">
        <f>Q19/O19*100</f>
        <v>1.1235955056179776</v>
      </c>
      <c r="S19" s="14" t="str">
        <f>IF(R19&lt;33,"ОДНОРОДНЫЕ","НЕОДНОРОДНЫЕ")</f>
        <v>ОДНОРОДНЫЕ</v>
      </c>
      <c r="T19" s="18">
        <f>D19*O19</f>
        <v>890000</v>
      </c>
    </row>
    <row r="20" spans="1:22" s="17" customFormat="1" ht="30" x14ac:dyDescent="0.25">
      <c r="A20" s="19">
        <v>2</v>
      </c>
      <c r="B20" s="8" t="s">
        <v>35</v>
      </c>
      <c r="C20" s="24" t="s">
        <v>40</v>
      </c>
      <c r="D20" s="22">
        <v>2340</v>
      </c>
      <c r="E20" s="21">
        <v>3.5</v>
      </c>
      <c r="F20" s="13">
        <v>3</v>
      </c>
      <c r="G20" s="13">
        <v>4</v>
      </c>
      <c r="H20" s="13"/>
      <c r="I20" s="13"/>
      <c r="J20" s="13"/>
      <c r="K20" s="13"/>
      <c r="L20" s="13"/>
      <c r="M20" s="13"/>
      <c r="N20" s="18"/>
      <c r="O20" s="28">
        <f t="shared" ref="O20:O25" si="0">ROUND(AVERAGE(E20:G20),2)</f>
        <v>3.5</v>
      </c>
      <c r="P20" s="26">
        <f t="shared" ref="P20:P25" si="1" xml:space="preserve"> COUNT(E20:G20)</f>
        <v>3</v>
      </c>
      <c r="Q20" s="26">
        <f t="shared" ref="Q20:Q25" si="2">STDEV(E20:G20)</f>
        <v>0.5</v>
      </c>
      <c r="R20" s="14">
        <f t="shared" ref="R20:R25" si="3">Q20/O20*100</f>
        <v>14.285714285714285</v>
      </c>
      <c r="S20" s="14" t="str">
        <f t="shared" ref="S20:S25" si="4">IF(R20&lt;33,"ОДНОРОДНЫЕ","НЕОДНОРОДНЫЕ")</f>
        <v>ОДНОРОДНЫЕ</v>
      </c>
      <c r="T20" s="18">
        <f t="shared" ref="T20:T25" si="5">D20*O20</f>
        <v>8190</v>
      </c>
    </row>
    <row r="21" spans="1:22" s="17" customFormat="1" ht="30" x14ac:dyDescent="0.25">
      <c r="A21" s="19">
        <v>3</v>
      </c>
      <c r="B21" s="8" t="s">
        <v>36</v>
      </c>
      <c r="C21" s="24" t="s">
        <v>40</v>
      </c>
      <c r="D21" s="22">
        <v>40000</v>
      </c>
      <c r="E21" s="21">
        <v>7</v>
      </c>
      <c r="F21" s="13">
        <v>6</v>
      </c>
      <c r="G21" s="13">
        <v>6.5</v>
      </c>
      <c r="H21" s="13"/>
      <c r="I21" s="13"/>
      <c r="J21" s="13"/>
      <c r="K21" s="13"/>
      <c r="L21" s="13"/>
      <c r="M21" s="13"/>
      <c r="N21" s="18"/>
      <c r="O21" s="28">
        <f t="shared" si="0"/>
        <v>6.5</v>
      </c>
      <c r="P21" s="26">
        <f t="shared" si="1"/>
        <v>3</v>
      </c>
      <c r="Q21" s="26">
        <f t="shared" si="2"/>
        <v>0.5</v>
      </c>
      <c r="R21" s="14">
        <f t="shared" si="3"/>
        <v>7.6923076923076925</v>
      </c>
      <c r="S21" s="14" t="str">
        <f t="shared" si="4"/>
        <v>ОДНОРОДНЫЕ</v>
      </c>
      <c r="T21" s="18">
        <f t="shared" si="5"/>
        <v>260000</v>
      </c>
    </row>
    <row r="22" spans="1:22" s="17" customFormat="1" ht="30" x14ac:dyDescent="0.25">
      <c r="A22" s="19">
        <v>4</v>
      </c>
      <c r="B22" s="8" t="s">
        <v>36</v>
      </c>
      <c r="C22" s="24" t="s">
        <v>40</v>
      </c>
      <c r="D22" s="22">
        <v>4030</v>
      </c>
      <c r="E22" s="21">
        <v>22</v>
      </c>
      <c r="F22" s="13">
        <v>20</v>
      </c>
      <c r="G22" s="13">
        <v>22</v>
      </c>
      <c r="H22" s="13"/>
      <c r="I22" s="13"/>
      <c r="J22" s="13"/>
      <c r="K22" s="13"/>
      <c r="L22" s="13"/>
      <c r="M22" s="13"/>
      <c r="N22" s="18"/>
      <c r="O22" s="28">
        <f t="shared" si="0"/>
        <v>21.33</v>
      </c>
      <c r="P22" s="26">
        <f t="shared" si="1"/>
        <v>3</v>
      </c>
      <c r="Q22" s="26">
        <f t="shared" si="2"/>
        <v>1.1547005383792515</v>
      </c>
      <c r="R22" s="14">
        <f t="shared" si="3"/>
        <v>5.4135046337517654</v>
      </c>
      <c r="S22" s="14" t="str">
        <f t="shared" si="4"/>
        <v>ОДНОРОДНЫЕ</v>
      </c>
      <c r="T22" s="18">
        <f t="shared" si="5"/>
        <v>85959.9</v>
      </c>
    </row>
    <row r="23" spans="1:22" s="17" customFormat="1" ht="30" x14ac:dyDescent="0.25">
      <c r="A23" s="19">
        <v>5</v>
      </c>
      <c r="B23" s="8" t="s">
        <v>37</v>
      </c>
      <c r="C23" s="24" t="s">
        <v>40</v>
      </c>
      <c r="D23" s="22">
        <v>5</v>
      </c>
      <c r="E23" s="21">
        <v>6900</v>
      </c>
      <c r="F23" s="13">
        <v>6750</v>
      </c>
      <c r="G23" s="13">
        <v>6800</v>
      </c>
      <c r="H23" s="13"/>
      <c r="I23" s="13"/>
      <c r="J23" s="13"/>
      <c r="K23" s="13"/>
      <c r="L23" s="13"/>
      <c r="M23" s="13"/>
      <c r="N23" s="18"/>
      <c r="O23" s="28">
        <f t="shared" si="0"/>
        <v>6816.67</v>
      </c>
      <c r="P23" s="26">
        <f t="shared" si="1"/>
        <v>3</v>
      </c>
      <c r="Q23" s="26">
        <f t="shared" si="2"/>
        <v>76.376261582597337</v>
      </c>
      <c r="R23" s="14">
        <f t="shared" si="3"/>
        <v>1.1204336073566321</v>
      </c>
      <c r="S23" s="14" t="str">
        <f t="shared" si="4"/>
        <v>ОДНОРОДНЫЕ</v>
      </c>
      <c r="T23" s="18">
        <f t="shared" si="5"/>
        <v>34083.35</v>
      </c>
    </row>
    <row r="24" spans="1:22" s="17" customFormat="1" x14ac:dyDescent="0.25">
      <c r="A24" s="19">
        <v>6</v>
      </c>
      <c r="B24" s="8" t="s">
        <v>38</v>
      </c>
      <c r="C24" s="24" t="s">
        <v>40</v>
      </c>
      <c r="D24" s="22">
        <v>5</v>
      </c>
      <c r="E24" s="21">
        <v>530</v>
      </c>
      <c r="F24" s="13">
        <v>500</v>
      </c>
      <c r="G24" s="13">
        <v>550</v>
      </c>
      <c r="H24" s="13"/>
      <c r="I24" s="13"/>
      <c r="J24" s="13"/>
      <c r="K24" s="13"/>
      <c r="L24" s="13"/>
      <c r="M24" s="13"/>
      <c r="N24" s="18"/>
      <c r="O24" s="28">
        <f t="shared" si="0"/>
        <v>526.66999999999996</v>
      </c>
      <c r="P24" s="26">
        <f t="shared" si="1"/>
        <v>3</v>
      </c>
      <c r="Q24" s="26">
        <f t="shared" si="2"/>
        <v>25.16611478423583</v>
      </c>
      <c r="R24" s="14">
        <f t="shared" si="3"/>
        <v>4.7783459821588155</v>
      </c>
      <c r="S24" s="14" t="str">
        <f t="shared" si="4"/>
        <v>ОДНОРОДНЫЕ</v>
      </c>
      <c r="T24" s="18">
        <f t="shared" si="5"/>
        <v>2633.35</v>
      </c>
    </row>
    <row r="25" spans="1:22" s="17" customFormat="1" ht="30" x14ac:dyDescent="0.25">
      <c r="A25" s="19">
        <v>7</v>
      </c>
      <c r="B25" s="23" t="s">
        <v>39</v>
      </c>
      <c r="C25" s="24" t="s">
        <v>40</v>
      </c>
      <c r="D25" s="22">
        <v>5</v>
      </c>
      <c r="E25" s="21">
        <v>3550</v>
      </c>
      <c r="F25" s="13">
        <v>3300</v>
      </c>
      <c r="G25" s="13">
        <v>3500</v>
      </c>
      <c r="H25" s="13"/>
      <c r="I25" s="13"/>
      <c r="J25" s="13"/>
      <c r="K25" s="13"/>
      <c r="L25" s="13"/>
      <c r="M25" s="13"/>
      <c r="N25" s="18"/>
      <c r="O25" s="28">
        <f t="shared" si="0"/>
        <v>3450</v>
      </c>
      <c r="P25" s="26">
        <f t="shared" si="1"/>
        <v>3</v>
      </c>
      <c r="Q25" s="26">
        <f t="shared" si="2"/>
        <v>132.28756555322954</v>
      </c>
      <c r="R25" s="14">
        <f t="shared" si="3"/>
        <v>3.8344221899486821</v>
      </c>
      <c r="S25" s="14" t="str">
        <f t="shared" si="4"/>
        <v>ОДНОРОДНЫЕ</v>
      </c>
      <c r="T25" s="18">
        <f t="shared" si="5"/>
        <v>17250</v>
      </c>
    </row>
    <row r="26" spans="1:22" x14ac:dyDescent="0.25">
      <c r="A26" s="17"/>
      <c r="B26" s="17"/>
      <c r="C26" s="17"/>
      <c r="D26" s="17"/>
      <c r="E26" s="28">
        <f>SUMPRODUCT($D$19:$D$25,E19:E25)</f>
        <v>1321750</v>
      </c>
      <c r="F26" s="28">
        <f t="shared" ref="F26:G26" si="6">SUMPRODUCT($D$19:$D$25,F19:F25)</f>
        <v>1260370</v>
      </c>
      <c r="G26" s="28">
        <f t="shared" si="6"/>
        <v>1312270</v>
      </c>
      <c r="P26" s="17"/>
      <c r="Q26" s="17"/>
      <c r="R26" s="17"/>
      <c r="S26" s="17"/>
      <c r="U26" s="6"/>
      <c r="V26" s="1"/>
    </row>
    <row r="27" spans="1:22" s="27" customFormat="1" x14ac:dyDescent="0.25">
      <c r="H27" s="1"/>
      <c r="I27" s="1"/>
      <c r="J27" s="1"/>
      <c r="K27" s="1"/>
      <c r="L27" s="1"/>
      <c r="M27" s="1"/>
      <c r="N27" s="1"/>
      <c r="O27" s="1"/>
      <c r="T27" s="1"/>
      <c r="U27" s="6"/>
      <c r="V27" s="1"/>
    </row>
    <row r="28" spans="1:22" x14ac:dyDescent="0.25">
      <c r="A28" s="37" t="s">
        <v>17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V28" s="6"/>
    </row>
    <row r="29" spans="1:22" x14ac:dyDescent="0.25">
      <c r="A29" s="38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2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6"/>
    </row>
    <row r="31" spans="1:22" s="11" customFormat="1" ht="29.25" customHeight="1" x14ac:dyDescent="0.25">
      <c r="A31" s="33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2"/>
      <c r="V31" s="2"/>
    </row>
    <row r="32" spans="1:22" x14ac:dyDescent="0.25">
      <c r="R32" s="6"/>
      <c r="S32" s="6"/>
    </row>
    <row r="34" spans="16:19" x14ac:dyDescent="0.25">
      <c r="Q34" s="6"/>
    </row>
    <row r="35" spans="16:19" x14ac:dyDescent="0.25">
      <c r="R35" s="6"/>
      <c r="S35" s="6"/>
    </row>
    <row r="36" spans="16:19" x14ac:dyDescent="0.25">
      <c r="R36" s="6"/>
    </row>
    <row r="37" spans="16:19" x14ac:dyDescent="0.25">
      <c r="P37" s="6"/>
    </row>
  </sheetData>
  <mergeCells count="18">
    <mergeCell ref="S17:S18"/>
    <mergeCell ref="A17:A18"/>
    <mergeCell ref="G3:T3"/>
    <mergeCell ref="B17:B18"/>
    <mergeCell ref="C17:D17"/>
    <mergeCell ref="Q11:R11"/>
    <mergeCell ref="A31:T31"/>
    <mergeCell ref="A30:T30"/>
    <mergeCell ref="B13:S13"/>
    <mergeCell ref="A28:T28"/>
    <mergeCell ref="A29:T29"/>
    <mergeCell ref="T17:T18"/>
    <mergeCell ref="A16:B16"/>
    <mergeCell ref="C16:D16"/>
    <mergeCell ref="O17:O18"/>
    <mergeCell ref="P17:P18"/>
    <mergeCell ref="Q17:Q18"/>
    <mergeCell ref="R17:R18"/>
  </mergeCells>
  <conditionalFormatting sqref="S19:S25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:S25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2025-03-19T12:48:12Z</dcterms:modified>
</cp:coreProperties>
</file>