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S19" i="1" l="1"/>
  <c r="R19" i="1"/>
  <c r="Q19" i="1"/>
  <c r="P19" i="1"/>
  <c r="O20" i="1"/>
  <c r="O21" i="1"/>
  <c r="O22" i="1"/>
  <c r="T22" i="1" s="1"/>
  <c r="O23" i="1"/>
  <c r="O24" i="1"/>
  <c r="T24" i="1" s="1"/>
  <c r="O25" i="1"/>
  <c r="O26" i="1"/>
  <c r="O27" i="1"/>
  <c r="T27" i="1" s="1"/>
  <c r="O28" i="1"/>
  <c r="T28" i="1" s="1"/>
  <c r="O29" i="1"/>
  <c r="O30" i="1"/>
  <c r="T30" i="1" s="1"/>
  <c r="O31" i="1"/>
  <c r="T31" i="1" s="1"/>
  <c r="O19" i="1"/>
  <c r="T26" i="1"/>
  <c r="T25" i="1"/>
  <c r="T23" i="1"/>
  <c r="T21" i="1"/>
  <c r="T20" i="1"/>
  <c r="T19" i="1"/>
  <c r="R20" i="1"/>
  <c r="R21" i="1"/>
  <c r="R22" i="1"/>
  <c r="R23" i="1"/>
  <c r="R24" i="1"/>
  <c r="R25" i="1"/>
  <c r="R26" i="1"/>
  <c r="R27" i="1"/>
  <c r="Q20" i="1"/>
  <c r="Q21" i="1"/>
  <c r="Q22" i="1"/>
  <c r="Q23" i="1"/>
  <c r="Q24" i="1"/>
  <c r="Q25" i="1"/>
  <c r="Q26" i="1"/>
  <c r="Q27" i="1"/>
  <c r="Q28" i="1"/>
  <c r="Q29" i="1"/>
  <c r="Q30" i="1"/>
  <c r="Q31" i="1"/>
  <c r="P20" i="1"/>
  <c r="P21" i="1"/>
  <c r="P22" i="1"/>
  <c r="P23" i="1"/>
  <c r="P24" i="1"/>
  <c r="P25" i="1"/>
  <c r="P26" i="1"/>
  <c r="P27" i="1"/>
  <c r="P28" i="1"/>
  <c r="P29" i="1"/>
  <c r="P30" i="1"/>
  <c r="P31" i="1"/>
  <c r="T29" i="1"/>
  <c r="R31" i="1" l="1"/>
  <c r="R30" i="1"/>
  <c r="R29" i="1"/>
  <c r="R28" i="1"/>
  <c r="C16" i="1"/>
  <c r="S22" i="1"/>
  <c r="S20" i="1" l="1"/>
  <c r="S23" i="1"/>
  <c r="S21" i="1"/>
  <c r="S24" i="1"/>
  <c r="S25" i="1"/>
  <c r="S29" i="1"/>
  <c r="S27" i="1"/>
  <c r="S31" i="1"/>
  <c r="S26" i="1"/>
  <c r="S28" i="1"/>
  <c r="S30" i="1"/>
</calcChain>
</file>

<file path=xl/sharedStrings.xml><?xml version="1.0" encoding="utf-8"?>
<sst xmlns="http://schemas.openxmlformats.org/spreadsheetml/2006/main" count="83" uniqueCount="59">
  <si>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</si>
  <si>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</si>
  <si>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</si>
  <si>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</si>
  <si>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</si>
  <si>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</si>
  <si>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</si>
  <si>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</si>
  <si>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</si>
  <si>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</si>
  <si>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</si>
  <si>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</si>
  <si>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</si>
  <si>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</si>
  <si>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</si>
  <si>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</si>
  <si>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</si>
  <si>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</si>
  <si>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</si>
  <si>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</si>
  <si>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</si>
  <si>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</si>
  <si>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</si>
  <si>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</si>
  <si>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</si>
  <si>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</si>
  <si>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</si>
  <si>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</si>
  <si>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</si>
  <si>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</si>
  <si>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</si>
  <si>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</si>
  <si>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</si>
  <si>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</si>
  <si>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</si>
  <si>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Линезолид</t>
  </si>
  <si>
    <t xml:space="preserve">Флуконазол </t>
  </si>
  <si>
    <t xml:space="preserve">Нистатин </t>
  </si>
  <si>
    <t xml:space="preserve">Левофлоксацин </t>
  </si>
  <si>
    <t xml:space="preserve">Ацикловир  </t>
  </si>
  <si>
    <t xml:space="preserve">Азитромицин </t>
  </si>
  <si>
    <t xml:space="preserve">Амоксициллин + Клавулановая кислота </t>
  </si>
  <si>
    <t xml:space="preserve">Ципрофлоксацин </t>
  </si>
  <si>
    <t>Гентамицин</t>
  </si>
  <si>
    <t>№ 058-25</t>
  </si>
  <si>
    <t>Начальная (максимальная) цена договора устанавливается в размере 846683,00 (восемьсот сорок шесть тысяч шестьсот восемьдесят три рубля 00 копеек)</t>
  </si>
  <si>
    <t>Уп.</t>
  </si>
  <si>
    <t>Моксифлоксацин</t>
  </si>
  <si>
    <t xml:space="preserve">Амоксициллин </t>
  </si>
  <si>
    <t xml:space="preserve">Кларитромицин </t>
  </si>
  <si>
    <t xml:space="preserve">на поставку лекарственных препаратов противомикробных для системного использования </t>
  </si>
  <si>
    <t>Система электронного заказа "ФармКомандир" 05.03.2025</t>
  </si>
  <si>
    <t>Государственный реестр предельных отпускных цен https://grls.minzdrav.gov.ru/pricelims.aspx 11.06.2024</t>
  </si>
  <si>
    <t xml:space="preserve"> Интернет рессурс от 05.03.2025 https://vitaexpress.ru/product/atsiklovir_liof__dprig__r_ra_dinf__250mg__1/</t>
  </si>
  <si>
    <t xml:space="preserve"> Интернет рессурс от 05.03.2025 https://farmani.ru/catalog/lekarstva_i_bady_dermatologicheskie_sredstva_sredstva_ot_gerpesa_dlya_inektsiy/atsiklovir_liofilizat_dlya_prigotovleniya_rastvora_dlya_infuziy_500_mg_fl_1sht/</t>
  </si>
  <si>
    <t xml:space="preserve"> Интернет рессурс от 06.03.2025 https://omnipharm.ru/catalog/lekarstvennye-preparaty/sinteticheskie-khimioterapicheskie-sredstva/azitromitsin-500-mg-1-flakon/</t>
  </si>
  <si>
    <t xml:space="preserve"> Интернет рессурс от 06.03.2025 https://www.rigla.ru/product/5006048</t>
  </si>
  <si>
    <t xml:space="preserve"> Интернет рессурс от 06.03.2025 https://www.rigla.ru/product/5006050</t>
  </si>
  <si>
    <t xml:space="preserve"> Интернет рессурс от 05.03.2025 https://tver-apteka.ru/product/gentamitsin-r-r-v-v-v-m-40mg-ml-amp-2ml-10-1/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</si>
</sst>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10" zoomScale="85" zoomScaleNormal="85" zoomScalePageLayoutView="70" workbookViewId="0">
      <selection activeCell="O17" sqref="O17:O18"/>
    </sheetView>
  </sheetViews>
  <sheetFormatPr defaultRowHeight="15" x14ac:dyDescent="0.25"/>
  <cols>
    <col min="1" max="1" width="6.140625" style="19" bestFit="1" customWidth="1"/>
    <col min="2" max="2" width="37.42578125" style="19" customWidth="1"/>
    <col min="3" max="3" width="11.7109375" style="19" customWidth="1"/>
    <col min="4" max="4" width="7.140625" style="19" bestFit="1" customWidth="1"/>
    <col min="5" max="7" width="17.5703125" style="1" customWidth="1"/>
    <col min="8" max="8" width="21.5703125" style="36" customWidth="1"/>
    <col min="9" max="9" width="22.42578125" style="1" customWidth="1"/>
    <col min="10" max="10" width="19.5703125" style="1" customWidth="1"/>
    <col min="11" max="11" width="19" style="1" customWidth="1"/>
    <col min="12" max="13" width="16.85546875" style="1" customWidth="1"/>
    <col min="14" max="14" width="17.28515625" style="1" hidden="1" customWidth="1"/>
    <col min="15" max="15" width="13.7109375" style="1" customWidth="1"/>
    <col min="16" max="16" width="9.42578125" style="19" customWidth="1"/>
    <col min="17" max="17" width="12.5703125" style="19" customWidth="1"/>
    <col min="18" max="18" width="10.28515625" style="19" customWidth="1"/>
    <col min="19" max="19" width="22.42578125" style="19" bestFit="1" customWidth="1"/>
    <col min="20" max="20" width="17.5703125" style="1" customWidth="1"/>
    <col min="21" max="21" width="10.7109375" style="19" bestFit="1" customWidth="1"/>
    <col min="22" max="22" width="11.28515625" style="19" bestFit="1" customWidth="1"/>
    <col min="23" max="23" width="10.7109375" style="19" bestFit="1" customWidth="1"/>
    <col min="24" max="24" width="11.7109375" style="19" bestFit="1" customWidth="1"/>
    <col min="25" max="25" width="10.7109375" style="19" bestFit="1" customWidth="1"/>
    <col min="26" max="16384" width="9.140625" style="19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34" t="s">
        <v>50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x14ac:dyDescent="0.25">
      <c r="G4" s="8"/>
      <c r="H4" s="37"/>
      <c r="I4" s="8"/>
      <c r="J4" s="8"/>
      <c r="K4" s="8"/>
      <c r="L4" s="8"/>
      <c r="M4" s="8"/>
      <c r="N4" s="8"/>
      <c r="O4" s="8"/>
      <c r="P4" s="18"/>
      <c r="Q4" s="18"/>
      <c r="R4" s="18"/>
      <c r="S4" s="18"/>
      <c r="T4" s="5" t="s">
        <v>22</v>
      </c>
    </row>
    <row r="5" spans="1:20" x14ac:dyDescent="0.25">
      <c r="G5" s="8"/>
      <c r="H5" s="37"/>
      <c r="I5" s="8"/>
      <c r="J5" s="8"/>
      <c r="K5" s="8"/>
      <c r="L5" s="8"/>
      <c r="M5" s="8"/>
      <c r="N5" s="8"/>
      <c r="O5" s="8"/>
      <c r="P5" s="18"/>
      <c r="Q5" s="18"/>
      <c r="R5" s="18"/>
      <c r="S5" s="18"/>
      <c r="T5" s="5" t="s">
        <v>21</v>
      </c>
    </row>
    <row r="6" spans="1:20" ht="14.45" customHeight="1" x14ac:dyDescent="0.25">
      <c r="G6" s="8"/>
      <c r="H6" s="37"/>
      <c r="I6" s="8"/>
      <c r="J6" s="8"/>
      <c r="K6" s="8"/>
      <c r="L6" s="8"/>
      <c r="M6" s="8"/>
      <c r="N6" s="8"/>
      <c r="O6" s="8"/>
      <c r="P6" s="18"/>
      <c r="Q6" s="18"/>
      <c r="R6" s="18"/>
      <c r="S6" s="18"/>
      <c r="T6" s="5" t="s">
        <v>44</v>
      </c>
    </row>
    <row r="7" spans="1:20" x14ac:dyDescent="0.25">
      <c r="G7" s="8"/>
      <c r="H7" s="37"/>
      <c r="I7" s="8"/>
      <c r="J7" s="8"/>
      <c r="K7" s="8"/>
      <c r="L7" s="8"/>
      <c r="M7" s="8"/>
      <c r="N7" s="8"/>
      <c r="O7" s="8"/>
      <c r="P7" s="18"/>
      <c r="Q7" s="18"/>
      <c r="R7" s="18"/>
      <c r="S7" s="18"/>
      <c r="T7" s="3" t="s">
        <v>13</v>
      </c>
    </row>
    <row r="8" spans="1:20" x14ac:dyDescent="0.25">
      <c r="T8" s="9" t="s">
        <v>16</v>
      </c>
    </row>
    <row r="9" spans="1:20" x14ac:dyDescent="0.25">
      <c r="T9" s="9" t="s">
        <v>14</v>
      </c>
    </row>
    <row r="11" spans="1:20" ht="28.9" customHeight="1" x14ac:dyDescent="0.25">
      <c r="Q11" s="35" t="s">
        <v>30</v>
      </c>
      <c r="R11" s="35"/>
      <c r="S11" s="18"/>
      <c r="T11" s="8" t="s">
        <v>31</v>
      </c>
    </row>
    <row r="13" spans="1:20" x14ac:dyDescent="0.25">
      <c r="B13" s="24" t="s">
        <v>15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20" hidden="1" x14ac:dyDescent="0.25"/>
    <row r="16" spans="1:20" ht="120" customHeight="1" x14ac:dyDescent="0.25">
      <c r="A16" s="29" t="s">
        <v>11</v>
      </c>
      <c r="B16" s="30"/>
      <c r="C16" s="31">
        <f>SUM(T19:T31)</f>
        <v>846682.99999999988</v>
      </c>
      <c r="D16" s="30"/>
      <c r="E16" s="10" t="s">
        <v>51</v>
      </c>
      <c r="F16" s="10" t="s">
        <v>51</v>
      </c>
      <c r="G16" s="10" t="s">
        <v>51</v>
      </c>
      <c r="H16" s="38" t="s">
        <v>52</v>
      </c>
      <c r="I16" s="38" t="s">
        <v>53</v>
      </c>
      <c r="J16" s="38" t="s">
        <v>54</v>
      </c>
      <c r="K16" s="38" t="s">
        <v>55</v>
      </c>
      <c r="L16" s="38" t="s">
        <v>56</v>
      </c>
      <c r="M16" s="38" t="s">
        <v>58</v>
      </c>
      <c r="N16" s="38" t="s">
        <v>57</v>
      </c>
      <c r="O16" s="14"/>
      <c r="P16" s="13"/>
      <c r="Q16" s="13"/>
      <c r="R16" s="13"/>
      <c r="S16" s="13"/>
      <c r="T16" s="14"/>
    </row>
    <row r="17" spans="1:22" ht="30" customHeight="1" x14ac:dyDescent="0.25">
      <c r="A17" s="32" t="s">
        <v>0</v>
      </c>
      <c r="B17" s="32" t="s">
        <v>1</v>
      </c>
      <c r="C17" s="29" t="s">
        <v>2</v>
      </c>
      <c r="D17" s="30"/>
      <c r="E17" s="10" t="s">
        <v>23</v>
      </c>
      <c r="F17" s="10" t="s">
        <v>24</v>
      </c>
      <c r="G17" s="10" t="s">
        <v>25</v>
      </c>
      <c r="H17" s="39" t="s">
        <v>26</v>
      </c>
      <c r="I17" s="39" t="s">
        <v>27</v>
      </c>
      <c r="J17" s="39" t="s">
        <v>28</v>
      </c>
      <c r="K17" s="14" t="s">
        <v>29</v>
      </c>
      <c r="L17" s="14" t="s">
        <v>32</v>
      </c>
      <c r="M17" s="14" t="s">
        <v>33</v>
      </c>
      <c r="N17" s="14" t="s">
        <v>34</v>
      </c>
      <c r="O17" s="27" t="s">
        <v>12</v>
      </c>
      <c r="P17" s="32" t="s">
        <v>8</v>
      </c>
      <c r="Q17" s="32" t="s">
        <v>9</v>
      </c>
      <c r="R17" s="32" t="s">
        <v>10</v>
      </c>
      <c r="S17" s="32" t="s">
        <v>6</v>
      </c>
      <c r="T17" s="27" t="s">
        <v>7</v>
      </c>
    </row>
    <row r="18" spans="1:22" ht="54.75" customHeight="1" x14ac:dyDescent="0.25">
      <c r="A18" s="33"/>
      <c r="B18" s="33"/>
      <c r="C18" s="17" t="s">
        <v>3</v>
      </c>
      <c r="D18" s="17" t="s">
        <v>4</v>
      </c>
      <c r="E18" s="20" t="s">
        <v>5</v>
      </c>
      <c r="F18" s="20" t="s">
        <v>5</v>
      </c>
      <c r="G18" s="20" t="s">
        <v>5</v>
      </c>
      <c r="H18" s="40" t="s">
        <v>5</v>
      </c>
      <c r="I18" s="38" t="s">
        <v>5</v>
      </c>
      <c r="J18" s="40" t="s">
        <v>5</v>
      </c>
      <c r="K18" s="20" t="s">
        <v>5</v>
      </c>
      <c r="L18" s="20" t="s">
        <v>5</v>
      </c>
      <c r="M18" s="20" t="s">
        <v>5</v>
      </c>
      <c r="N18" s="20" t="s">
        <v>5</v>
      </c>
      <c r="O18" s="28"/>
      <c r="P18" s="33"/>
      <c r="Q18" s="33"/>
      <c r="R18" s="33"/>
      <c r="S18" s="33"/>
      <c r="T18" s="28"/>
    </row>
    <row r="19" spans="1:22" x14ac:dyDescent="0.25">
      <c r="A19" s="13">
        <v>1</v>
      </c>
      <c r="B19" s="7" t="s">
        <v>36</v>
      </c>
      <c r="C19" s="13" t="s">
        <v>46</v>
      </c>
      <c r="D19" s="11">
        <v>800</v>
      </c>
      <c r="E19" s="10">
        <v>42.89</v>
      </c>
      <c r="F19" s="10">
        <v>44.44</v>
      </c>
      <c r="G19" s="10">
        <v>45.29</v>
      </c>
      <c r="H19" s="38"/>
      <c r="I19" s="10"/>
      <c r="J19" s="10"/>
      <c r="K19" s="10"/>
      <c r="L19" s="10"/>
      <c r="M19" s="10"/>
      <c r="N19" s="14"/>
      <c r="O19" s="14">
        <f>ROUND(AVERAGE(E19:N19),2)</f>
        <v>44.21</v>
      </c>
      <c r="P19" s="13">
        <f xml:space="preserve"> COUNT(E19:M19)</f>
        <v>3</v>
      </c>
      <c r="Q19" s="13">
        <f>STDEV(E19:M19)</f>
        <v>1.2168949557514532</v>
      </c>
      <c r="R19" s="13">
        <f>Q19/O19*100</f>
        <v>2.7525332634052324</v>
      </c>
      <c r="S19" s="13" t="str">
        <f>IF(R19&lt;33,"ОДНОРОДНЫЕ","НЕОДНОРОДНЫЕ")</f>
        <v>ОДНОРОДНЫЕ</v>
      </c>
      <c r="T19" s="14">
        <f>D19*O19</f>
        <v>35368</v>
      </c>
    </row>
    <row r="20" spans="1:22" x14ac:dyDescent="0.25">
      <c r="A20" s="13">
        <v>2</v>
      </c>
      <c r="B20" s="7" t="s">
        <v>37</v>
      </c>
      <c r="C20" s="13" t="s">
        <v>46</v>
      </c>
      <c r="D20" s="11">
        <v>50</v>
      </c>
      <c r="E20" s="10">
        <v>72.98</v>
      </c>
      <c r="F20" s="10">
        <v>83.35</v>
      </c>
      <c r="G20" s="10">
        <v>95.22</v>
      </c>
      <c r="H20" s="38"/>
      <c r="I20" s="10"/>
      <c r="J20" s="10"/>
      <c r="K20" s="10"/>
      <c r="L20" s="10"/>
      <c r="M20" s="10"/>
      <c r="N20" s="14"/>
      <c r="O20" s="14">
        <f t="shared" ref="O20:O31" si="0">ROUND(AVERAGE(E20:N20),2)</f>
        <v>83.85</v>
      </c>
      <c r="P20" s="13">
        <f t="shared" ref="P20:P31" si="1" xml:space="preserve"> COUNT(E20:M20)</f>
        <v>3</v>
      </c>
      <c r="Q20" s="13">
        <f t="shared" ref="Q20:Q31" si="2">STDEV(E20:M20)</f>
        <v>11.128427561879587</v>
      </c>
      <c r="R20" s="13">
        <f t="shared" ref="R20:R31" si="3">Q20/O20*100</f>
        <v>13.271827742253533</v>
      </c>
      <c r="S20" s="13" t="str">
        <f t="shared" ref="S20:S31" si="4">IF(R20&lt;33,"ОДНОРОДНЫЕ","НЕОДНОРОДНЫЕ")</f>
        <v>ОДНОРОДНЫЕ</v>
      </c>
      <c r="T20" s="14">
        <f t="shared" ref="T20:T31" si="5">D20*O20</f>
        <v>4192.5</v>
      </c>
    </row>
    <row r="21" spans="1:22" x14ac:dyDescent="0.25">
      <c r="A21" s="13">
        <v>3</v>
      </c>
      <c r="B21" s="7" t="s">
        <v>38</v>
      </c>
      <c r="C21" s="13" t="s">
        <v>46</v>
      </c>
      <c r="D21" s="11">
        <v>1000</v>
      </c>
      <c r="E21" s="10">
        <v>432.66</v>
      </c>
      <c r="F21" s="10">
        <v>461.5</v>
      </c>
      <c r="G21" s="10">
        <v>488.42</v>
      </c>
      <c r="H21" s="38"/>
      <c r="I21" s="10"/>
      <c r="J21" s="10"/>
      <c r="K21" s="10"/>
      <c r="L21" s="10"/>
      <c r="M21" s="10"/>
      <c r="N21" s="14"/>
      <c r="O21" s="14">
        <f t="shared" si="0"/>
        <v>460.86</v>
      </c>
      <c r="P21" s="13">
        <f t="shared" si="1"/>
        <v>3</v>
      </c>
      <c r="Q21" s="13">
        <f t="shared" si="2"/>
        <v>27.885508781444166</v>
      </c>
      <c r="R21" s="13">
        <f t="shared" si="3"/>
        <v>6.0507548456026052</v>
      </c>
      <c r="S21" s="13" t="str">
        <f t="shared" si="4"/>
        <v>ОДНОРОДНЫЕ</v>
      </c>
      <c r="T21" s="14">
        <f t="shared" si="5"/>
        <v>460860</v>
      </c>
    </row>
    <row r="22" spans="1:22" x14ac:dyDescent="0.25">
      <c r="A22" s="13">
        <v>4</v>
      </c>
      <c r="B22" s="7" t="s">
        <v>39</v>
      </c>
      <c r="C22" s="13" t="s">
        <v>46</v>
      </c>
      <c r="D22" s="11">
        <v>50</v>
      </c>
      <c r="E22" s="10">
        <v>220.65</v>
      </c>
      <c r="F22" s="10"/>
      <c r="G22" s="10"/>
      <c r="H22" s="38"/>
      <c r="I22" s="10">
        <v>218</v>
      </c>
      <c r="J22" s="10">
        <v>212</v>
      </c>
      <c r="K22" s="10"/>
      <c r="L22" s="10"/>
      <c r="M22" s="10"/>
      <c r="N22" s="14"/>
      <c r="O22" s="14">
        <f t="shared" si="0"/>
        <v>216.88</v>
      </c>
      <c r="P22" s="13">
        <f t="shared" si="1"/>
        <v>3</v>
      </c>
      <c r="Q22" s="13">
        <f t="shared" si="2"/>
        <v>4.4317979797519378</v>
      </c>
      <c r="R22" s="13">
        <f t="shared" si="3"/>
        <v>2.0434332256325796</v>
      </c>
      <c r="S22" s="13" t="str">
        <f t="shared" si="4"/>
        <v>ОДНОРОДНЫЕ</v>
      </c>
      <c r="T22" s="14">
        <f t="shared" si="5"/>
        <v>10844</v>
      </c>
    </row>
    <row r="23" spans="1:22" x14ac:dyDescent="0.25">
      <c r="A23" s="13">
        <v>5</v>
      </c>
      <c r="B23" s="7" t="s">
        <v>40</v>
      </c>
      <c r="C23" s="13" t="s">
        <v>46</v>
      </c>
      <c r="D23" s="11">
        <v>50</v>
      </c>
      <c r="E23" s="10">
        <v>57.83</v>
      </c>
      <c r="F23" s="10">
        <v>62.87</v>
      </c>
      <c r="G23" s="10">
        <v>65.900000000000006</v>
      </c>
      <c r="H23" s="38"/>
      <c r="I23" s="10"/>
      <c r="J23" s="10"/>
      <c r="K23" s="10"/>
      <c r="L23" s="10"/>
      <c r="M23" s="10"/>
      <c r="N23" s="14"/>
      <c r="O23" s="14">
        <f t="shared" si="0"/>
        <v>62.2</v>
      </c>
      <c r="P23" s="13">
        <f t="shared" si="1"/>
        <v>3</v>
      </c>
      <c r="Q23" s="13">
        <f t="shared" si="2"/>
        <v>4.0765058567356469</v>
      </c>
      <c r="R23" s="13">
        <f t="shared" si="3"/>
        <v>6.5538679368740302</v>
      </c>
      <c r="S23" s="13" t="str">
        <f t="shared" si="4"/>
        <v>ОДНОРОДНЫЕ</v>
      </c>
      <c r="T23" s="14">
        <f t="shared" si="5"/>
        <v>3110</v>
      </c>
    </row>
    <row r="24" spans="1:22" x14ac:dyDescent="0.25">
      <c r="A24" s="13">
        <v>6</v>
      </c>
      <c r="B24" s="7" t="s">
        <v>41</v>
      </c>
      <c r="C24" s="13" t="s">
        <v>46</v>
      </c>
      <c r="D24" s="11">
        <v>40</v>
      </c>
      <c r="E24" s="10">
        <v>424.76</v>
      </c>
      <c r="F24" s="10">
        <v>436.54</v>
      </c>
      <c r="G24" s="10">
        <v>438.59</v>
      </c>
      <c r="H24" s="38"/>
      <c r="I24" s="10"/>
      <c r="J24" s="10"/>
      <c r="K24" s="10"/>
      <c r="L24" s="10"/>
      <c r="M24" s="10"/>
      <c r="N24" s="14"/>
      <c r="O24" s="14">
        <f t="shared" si="0"/>
        <v>433.3</v>
      </c>
      <c r="P24" s="13">
        <f t="shared" si="1"/>
        <v>3</v>
      </c>
      <c r="Q24" s="13">
        <f t="shared" si="2"/>
        <v>7.463687649770276</v>
      </c>
      <c r="R24" s="13">
        <f t="shared" si="3"/>
        <v>1.7225219593284733</v>
      </c>
      <c r="S24" s="13" t="str">
        <f t="shared" si="4"/>
        <v>ОДНОРОДНЫЕ</v>
      </c>
      <c r="T24" s="14">
        <f t="shared" si="5"/>
        <v>17332</v>
      </c>
    </row>
    <row r="25" spans="1:22" x14ac:dyDescent="0.25">
      <c r="A25" s="13">
        <v>7</v>
      </c>
      <c r="B25" s="12" t="s">
        <v>42</v>
      </c>
      <c r="C25" s="13" t="s">
        <v>46</v>
      </c>
      <c r="D25" s="11">
        <v>40</v>
      </c>
      <c r="E25" s="10">
        <v>94.6</v>
      </c>
      <c r="F25" s="10">
        <v>94.82</v>
      </c>
      <c r="G25" s="10">
        <v>100.07</v>
      </c>
      <c r="H25" s="38"/>
      <c r="I25" s="10"/>
      <c r="J25" s="10"/>
      <c r="K25" s="10"/>
      <c r="L25" s="10"/>
      <c r="M25" s="10"/>
      <c r="N25" s="14"/>
      <c r="O25" s="14">
        <f t="shared" si="0"/>
        <v>96.5</v>
      </c>
      <c r="P25" s="13">
        <f t="shared" si="1"/>
        <v>3</v>
      </c>
      <c r="Q25" s="13">
        <f t="shared" si="2"/>
        <v>3.0965518457363719</v>
      </c>
      <c r="R25" s="13">
        <f t="shared" si="3"/>
        <v>3.2088620163071213</v>
      </c>
      <c r="S25" s="13" t="str">
        <f t="shared" si="4"/>
        <v>ОДНОРОДНЫЕ</v>
      </c>
      <c r="T25" s="14">
        <f t="shared" si="5"/>
        <v>3860</v>
      </c>
    </row>
    <row r="26" spans="1:22" x14ac:dyDescent="0.25">
      <c r="A26" s="13">
        <v>8</v>
      </c>
      <c r="B26" s="12" t="s">
        <v>47</v>
      </c>
      <c r="C26" s="13" t="s">
        <v>46</v>
      </c>
      <c r="D26" s="13">
        <v>50</v>
      </c>
      <c r="E26" s="10">
        <v>425.18</v>
      </c>
      <c r="F26" s="10">
        <v>427.14</v>
      </c>
      <c r="G26" s="10">
        <v>546.15</v>
      </c>
      <c r="H26" s="38"/>
      <c r="I26" s="10"/>
      <c r="J26" s="10"/>
      <c r="K26" s="14"/>
      <c r="L26" s="14"/>
      <c r="M26" s="14"/>
      <c r="N26" s="14"/>
      <c r="O26" s="14">
        <f t="shared" si="0"/>
        <v>466.16</v>
      </c>
      <c r="P26" s="13">
        <f t="shared" si="1"/>
        <v>3</v>
      </c>
      <c r="Q26" s="13">
        <f t="shared" si="2"/>
        <v>69.283190120933554</v>
      </c>
      <c r="R26" s="13">
        <f t="shared" si="3"/>
        <v>14.862534348921733</v>
      </c>
      <c r="S26" s="13" t="str">
        <f t="shared" si="4"/>
        <v>ОДНОРОДНЫЕ</v>
      </c>
      <c r="T26" s="14">
        <f t="shared" si="5"/>
        <v>23308</v>
      </c>
      <c r="U26" s="6"/>
      <c r="V26" s="1"/>
    </row>
    <row r="27" spans="1:22" x14ac:dyDescent="0.25">
      <c r="A27" s="13">
        <v>9</v>
      </c>
      <c r="B27" s="12" t="s">
        <v>35</v>
      </c>
      <c r="C27" s="13" t="s">
        <v>46</v>
      </c>
      <c r="D27" s="13">
        <v>20</v>
      </c>
      <c r="E27" s="10">
        <v>10380.549999999999</v>
      </c>
      <c r="F27" s="10">
        <v>12190.56</v>
      </c>
      <c r="G27" s="10">
        <v>13971.96</v>
      </c>
      <c r="H27" s="38"/>
      <c r="I27" s="10"/>
      <c r="J27" s="10"/>
      <c r="K27" s="14"/>
      <c r="L27" s="14"/>
      <c r="M27" s="14"/>
      <c r="N27" s="14"/>
      <c r="O27" s="14">
        <f t="shared" si="0"/>
        <v>12181.02</v>
      </c>
      <c r="P27" s="13">
        <f t="shared" si="1"/>
        <v>3</v>
      </c>
      <c r="Q27" s="13">
        <f t="shared" si="2"/>
        <v>1795.72399272085</v>
      </c>
      <c r="R27" s="13">
        <f t="shared" si="3"/>
        <v>14.741983780675591</v>
      </c>
      <c r="S27" s="13" t="str">
        <f t="shared" si="4"/>
        <v>ОДНОРОДНЫЕ</v>
      </c>
      <c r="T27" s="14">
        <f t="shared" si="5"/>
        <v>243620.40000000002</v>
      </c>
      <c r="V27" s="6"/>
    </row>
    <row r="28" spans="1:22" x14ac:dyDescent="0.25">
      <c r="A28" s="13">
        <v>10</v>
      </c>
      <c r="B28" s="12" t="s">
        <v>40</v>
      </c>
      <c r="C28" s="13" t="s">
        <v>46</v>
      </c>
      <c r="D28" s="13">
        <v>70</v>
      </c>
      <c r="E28" s="10"/>
      <c r="F28" s="10"/>
      <c r="G28" s="10"/>
      <c r="H28" s="38">
        <v>299.01900000000001</v>
      </c>
      <c r="I28" s="10"/>
      <c r="J28" s="10"/>
      <c r="K28" s="14">
        <v>259</v>
      </c>
      <c r="L28" s="14">
        <v>195</v>
      </c>
      <c r="M28" s="14"/>
      <c r="N28" s="14"/>
      <c r="O28" s="14">
        <f t="shared" si="0"/>
        <v>251.01</v>
      </c>
      <c r="P28" s="13">
        <f t="shared" si="1"/>
        <v>3</v>
      </c>
      <c r="Q28" s="13">
        <f t="shared" si="2"/>
        <v>52.468201039613838</v>
      </c>
      <c r="R28" s="13">
        <f t="shared" si="3"/>
        <v>20.902832970644134</v>
      </c>
      <c r="S28" s="13" t="str">
        <f t="shared" si="4"/>
        <v>ОДНОРОДНЫЕ</v>
      </c>
      <c r="T28" s="14">
        <f t="shared" si="5"/>
        <v>17570.7</v>
      </c>
    </row>
    <row r="29" spans="1:22" ht="15" customHeight="1" x14ac:dyDescent="0.25">
      <c r="A29" s="13">
        <v>11</v>
      </c>
      <c r="B29" s="12" t="s">
        <v>43</v>
      </c>
      <c r="C29" s="13" t="s">
        <v>46</v>
      </c>
      <c r="D29" s="13">
        <v>15</v>
      </c>
      <c r="E29" s="10">
        <v>74.2</v>
      </c>
      <c r="F29" s="10">
        <v>76.260000000000005</v>
      </c>
      <c r="G29" s="10"/>
      <c r="H29" s="38"/>
      <c r="I29" s="10"/>
      <c r="J29" s="10"/>
      <c r="K29" s="14"/>
      <c r="L29" s="14"/>
      <c r="M29" s="14">
        <v>75</v>
      </c>
      <c r="N29" s="14"/>
      <c r="O29" s="14">
        <f t="shared" si="0"/>
        <v>75.150000000000006</v>
      </c>
      <c r="P29" s="13">
        <f t="shared" si="1"/>
        <v>3</v>
      </c>
      <c r="Q29" s="13">
        <f t="shared" si="2"/>
        <v>1.0385245944768648</v>
      </c>
      <c r="R29" s="13">
        <f t="shared" si="3"/>
        <v>1.3819355881262338</v>
      </c>
      <c r="S29" s="13" t="str">
        <f t="shared" si="4"/>
        <v>ОДНОРОДНЫЕ</v>
      </c>
      <c r="T29" s="14">
        <f t="shared" si="5"/>
        <v>1127.25</v>
      </c>
      <c r="U29" s="6"/>
    </row>
    <row r="30" spans="1:22" s="18" customFormat="1" x14ac:dyDescent="0.25">
      <c r="A30" s="13">
        <v>12</v>
      </c>
      <c r="B30" s="16" t="s">
        <v>48</v>
      </c>
      <c r="C30" s="13" t="s">
        <v>46</v>
      </c>
      <c r="D30" s="15">
        <v>30</v>
      </c>
      <c r="E30" s="10">
        <v>110</v>
      </c>
      <c r="F30" s="10">
        <v>112.72</v>
      </c>
      <c r="G30" s="10">
        <v>133.65</v>
      </c>
      <c r="H30" s="38"/>
      <c r="I30" s="10"/>
      <c r="J30" s="10"/>
      <c r="K30" s="15"/>
      <c r="L30" s="15"/>
      <c r="M30" s="15"/>
      <c r="N30" s="15"/>
      <c r="O30" s="14">
        <f t="shared" si="0"/>
        <v>118.79</v>
      </c>
      <c r="P30" s="13">
        <f t="shared" si="1"/>
        <v>3</v>
      </c>
      <c r="Q30" s="13">
        <f t="shared" si="2"/>
        <v>12.940799820722059</v>
      </c>
      <c r="R30" s="13">
        <f t="shared" si="3"/>
        <v>10.893846132437124</v>
      </c>
      <c r="S30" s="13" t="str">
        <f t="shared" si="4"/>
        <v>ОДНОРОДНЫЕ</v>
      </c>
      <c r="T30" s="14">
        <f t="shared" si="5"/>
        <v>3563.7000000000003</v>
      </c>
      <c r="U30" s="2"/>
      <c r="V30" s="2"/>
    </row>
    <row r="31" spans="1:22" x14ac:dyDescent="0.25">
      <c r="A31" s="13">
        <v>13</v>
      </c>
      <c r="B31" s="12" t="s">
        <v>49</v>
      </c>
      <c r="C31" s="13" t="s">
        <v>46</v>
      </c>
      <c r="D31" s="13">
        <v>35</v>
      </c>
      <c r="E31" s="10">
        <v>624.12</v>
      </c>
      <c r="F31" s="10">
        <v>624.98</v>
      </c>
      <c r="G31" s="10">
        <v>630.30999999999995</v>
      </c>
      <c r="H31" s="38"/>
      <c r="I31" s="10"/>
      <c r="J31" s="10"/>
      <c r="K31" s="14"/>
      <c r="L31" s="14"/>
      <c r="M31" s="14"/>
      <c r="N31" s="14"/>
      <c r="O31" s="14">
        <f t="shared" si="0"/>
        <v>626.47</v>
      </c>
      <c r="P31" s="13">
        <f t="shared" si="1"/>
        <v>3</v>
      </c>
      <c r="Q31" s="13">
        <f t="shared" si="2"/>
        <v>3.3532223308333959</v>
      </c>
      <c r="R31" s="13">
        <f t="shared" si="3"/>
        <v>0.53525664929420336</v>
      </c>
      <c r="S31" s="13" t="str">
        <f t="shared" si="4"/>
        <v>ОДНОРОДНЫЕ</v>
      </c>
      <c r="T31" s="14">
        <f t="shared" si="5"/>
        <v>21926.45</v>
      </c>
    </row>
    <row r="34" spans="1:20" x14ac:dyDescent="0.25">
      <c r="A34" s="25" t="s">
        <v>18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1:20" x14ac:dyDescent="0.25">
      <c r="A35" s="26" t="s">
        <v>17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x14ac:dyDescent="0.25">
      <c r="A37" s="21" t="s">
        <v>45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</sheetData>
  <mergeCells count="18">
    <mergeCell ref="G3:T3"/>
    <mergeCell ref="B17:B18"/>
    <mergeCell ref="C17:D17"/>
    <mergeCell ref="Q11:R11"/>
    <mergeCell ref="A37:T37"/>
    <mergeCell ref="A36:T36"/>
    <mergeCell ref="B13:S13"/>
    <mergeCell ref="A34:T34"/>
    <mergeCell ref="A35:T35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:S31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:S31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2025-03-26T11:39:37Z</dcterms:modified>
</cp:coreProperties>
</file>