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27" i="1" l="1"/>
  <c r="J23" i="1"/>
  <c r="I23" i="1"/>
  <c r="H23" i="1"/>
  <c r="M23" i="1" s="1"/>
  <c r="J22" i="1"/>
  <c r="I22" i="1"/>
  <c r="H22" i="1"/>
  <c r="M22" i="1" s="1"/>
  <c r="J21" i="1"/>
  <c r="I21" i="1"/>
  <c r="H21" i="1"/>
  <c r="M21" i="1" s="1"/>
  <c r="K21" i="1" l="1"/>
  <c r="L21" i="1" s="1"/>
  <c r="K23" i="1"/>
  <c r="L23" i="1" s="1"/>
  <c r="K22" i="1"/>
  <c r="L22" i="1" s="1"/>
  <c r="H20" i="1"/>
  <c r="H24" i="1"/>
  <c r="H25" i="1"/>
  <c r="H26" i="1"/>
  <c r="H19" i="1"/>
  <c r="F27" i="1" l="1"/>
  <c r="G27" i="1"/>
  <c r="J20" i="1" l="1"/>
  <c r="I20" i="1"/>
  <c r="M20" i="1"/>
  <c r="J19" i="1"/>
  <c r="I19" i="1"/>
  <c r="M19" i="1"/>
  <c r="J25" i="1"/>
  <c r="I25" i="1"/>
  <c r="M25" i="1"/>
  <c r="J24" i="1"/>
  <c r="I24" i="1"/>
  <c r="M24" i="1"/>
  <c r="J26" i="1"/>
  <c r="I26" i="1"/>
  <c r="M26" i="1"/>
  <c r="M27" i="1" l="1"/>
  <c r="K25" i="1"/>
  <c r="L25" i="1" s="1"/>
  <c r="K19" i="1"/>
  <c r="L19" i="1" s="1"/>
  <c r="K20" i="1"/>
  <c r="L20" i="1" s="1"/>
  <c r="K24" i="1"/>
  <c r="L24" i="1" s="1"/>
  <c r="K26" i="1"/>
  <c r="L26" i="1" s="1"/>
</calcChain>
</file>

<file path=xl/sharedStrings.xml><?xml version="1.0" encoding="utf-8"?>
<sst xmlns="http://schemas.openxmlformats.org/spreadsheetml/2006/main" count="50" uniqueCount="36">
  <si>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</si>
  <si>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</si>
  <si>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</si>
  <si>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</si>
  <si>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</si>
  <si>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</si>
  <si>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</si>
  <si>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</si>
  <si>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</si>
  <si>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</si>
  <si>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</si>
  <si>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</si>
  <si>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</si>
  <si>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</si>
  <si>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</si>
  <si>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</si>
  <si>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</si>
  <si>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</si>
  <si>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</si>
  <si>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</si>
  <si>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</si>
  <si>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Источник № 1</t>
  </si>
  <si>
    <t>Источник № 2</t>
  </si>
  <si>
    <t>Источник № 3</t>
  </si>
  <si>
    <t>штука</t>
  </si>
  <si>
    <t>Пакет полиэтиленовый для сбора и хранения медицинских отходов класса А</t>
  </si>
  <si>
    <t>Пакет полиэтиленовый для сбора и хранения медицинских отходов класса Б</t>
  </si>
  <si>
    <t>Емкости-контейнер для острого инструментария</t>
  </si>
  <si>
    <t>КП вх. № 596-03/25 от 12.03.2025</t>
  </si>
  <si>
    <t>КП вх. № 595-03/25 от 12.03.2025</t>
  </si>
  <si>
    <t>КП вх. № 597-03/25 от 12.03.2025</t>
  </si>
  <si>
    <t>№ 057-25</t>
  </si>
  <si>
    <t>на поставку медицинских изделия для сбора медицинских отходов</t>
  </si>
  <si>
    <t>Исходя из имеющегося у Заказчика объёма финансового обеспечения для осуществления закупки НМЦД устанавливается в размере 367730 руб. (триста шестьдесят семь тысяч семьсот тридцать рублей 00 копеек)</t>
  </si>
  <si>
    <t>путем запроса котировок в электронной форме, участниками которого могут являться</t>
  </si>
  <si>
    <t>только субъекты малого и среднего предпринимательства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</si>
</sst>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0.0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165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0" fillId="0" borderId="0" xfId="0" applyFont="1"/>
    <xf numFmtId="0" fontId="1" fillId="0" borderId="2" xfId="0" applyFont="1" applyBorder="1" applyAlignment="1">
      <alignment horizontal="left" vertical="center" wrapText="1"/>
    </xf>
  </cellXfs>
  <cellStyles count="1">
    <cellStyle name="Обычный" xfId="0" builtinId="0"/>
  </cellStyles>
  <dxfs count="5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tabSelected="1" zoomScale="85" zoomScaleNormal="85" zoomScalePageLayoutView="70" workbookViewId="0">
      <selection activeCell="B9" sqref="B9"/>
    </sheetView>
  </sheetViews>
  <sheetFormatPr defaultRowHeight="15" x14ac:dyDescent="0.25"/>
  <cols>
    <col min="1" max="1" width="6.140625" style="38" customWidth="1"/>
    <col min="2" max="2" width="56" style="38" customWidth="1"/>
    <col min="3" max="3" width="9.5703125" style="38" customWidth="1"/>
    <col min="4" max="4" width="7.140625" style="38" bestFit="1" customWidth="1"/>
    <col min="5" max="7" width="23" style="29" customWidth="1"/>
    <col min="8" max="8" width="13.7109375" style="29" customWidth="1"/>
    <col min="9" max="9" width="9.42578125" style="38" customWidth="1"/>
    <col min="10" max="10" width="12.5703125" style="38" customWidth="1"/>
    <col min="11" max="11" width="10.28515625" style="38" customWidth="1"/>
    <col min="12" max="12" width="22.42578125" style="38" bestFit="1" customWidth="1"/>
    <col min="13" max="13" width="17.5703125" style="29" customWidth="1"/>
    <col min="14" max="16" width="10.7109375" style="38" bestFit="1" customWidth="1"/>
    <col min="17" max="16384" width="9.140625" style="38"/>
  </cols>
  <sheetData>
    <row r="1" spans="1:16" x14ac:dyDescent="0.25">
      <c r="M1" s="36" t="s">
        <v>20</v>
      </c>
    </row>
    <row r="2" spans="1:16" x14ac:dyDescent="0.25">
      <c r="E2" s="15" t="s">
        <v>32</v>
      </c>
      <c r="F2" s="15"/>
      <c r="G2" s="15"/>
      <c r="H2" s="15"/>
      <c r="I2" s="15"/>
      <c r="J2" s="15"/>
      <c r="K2" s="15"/>
      <c r="L2" s="15"/>
      <c r="M2" s="15"/>
    </row>
    <row r="3" spans="1:16" x14ac:dyDescent="0.25">
      <c r="E3" s="42"/>
      <c r="F3" s="42"/>
      <c r="G3" s="42"/>
      <c r="H3" s="42"/>
      <c r="I3" s="42"/>
      <c r="J3" s="42"/>
      <c r="K3" s="42"/>
      <c r="L3" s="42"/>
      <c r="M3" s="37" t="s">
        <v>34</v>
      </c>
    </row>
    <row r="4" spans="1:16" x14ac:dyDescent="0.25">
      <c r="E4" s="42"/>
      <c r="F4" s="42"/>
      <c r="G4" s="42"/>
      <c r="H4" s="42"/>
      <c r="I4" s="42"/>
      <c r="J4" s="42"/>
      <c r="K4" s="42"/>
      <c r="L4" s="42"/>
      <c r="M4" s="37" t="s">
        <v>35</v>
      </c>
    </row>
    <row r="5" spans="1:16" ht="14.45" customHeight="1" x14ac:dyDescent="0.25">
      <c r="G5" s="33"/>
      <c r="H5" s="33"/>
      <c r="I5" s="32"/>
      <c r="J5" s="32"/>
      <c r="K5" s="32"/>
      <c r="L5" s="32"/>
      <c r="M5" s="37" t="s">
        <v>31</v>
      </c>
    </row>
    <row r="6" spans="1:16" x14ac:dyDescent="0.25">
      <c r="G6" s="33"/>
      <c r="H6" s="33"/>
      <c r="I6" s="32"/>
      <c r="J6" s="32"/>
      <c r="K6" s="32"/>
      <c r="L6" s="32"/>
      <c r="M6" s="33"/>
    </row>
    <row r="7" spans="1:16" ht="15" customHeight="1" x14ac:dyDescent="0.25">
      <c r="G7" s="33"/>
      <c r="H7" s="33"/>
      <c r="I7" s="32"/>
      <c r="J7" s="32"/>
      <c r="K7" s="32"/>
      <c r="L7" s="32"/>
      <c r="M7" s="34" t="s">
        <v>12</v>
      </c>
    </row>
    <row r="8" spans="1:16" x14ac:dyDescent="0.25">
      <c r="M8" s="30" t="s">
        <v>17</v>
      </c>
    </row>
    <row r="9" spans="1:16" x14ac:dyDescent="0.25">
      <c r="M9" s="30" t="s">
        <v>13</v>
      </c>
      <c r="O9" s="43"/>
      <c r="P9" s="43"/>
    </row>
    <row r="11" spans="1:16" ht="28.9" customHeight="1" x14ac:dyDescent="0.25">
      <c r="J11" s="19" t="s">
        <v>16</v>
      </c>
      <c r="K11" s="19"/>
      <c r="M11" s="29" t="s">
        <v>14</v>
      </c>
    </row>
    <row r="13" spans="1:16" x14ac:dyDescent="0.25">
      <c r="B13" s="19" t="s">
        <v>15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</row>
    <row r="14" spans="1:16" hidden="1" x14ac:dyDescent="0.25"/>
    <row r="16" spans="1:16" ht="54.6" customHeight="1" x14ac:dyDescent="0.25">
      <c r="A16" s="23"/>
      <c r="B16" s="24"/>
      <c r="C16" s="25"/>
      <c r="D16" s="26"/>
      <c r="E16" s="40" t="s">
        <v>29</v>
      </c>
      <c r="F16" s="40" t="s">
        <v>28</v>
      </c>
      <c r="G16" s="40" t="s">
        <v>30</v>
      </c>
      <c r="H16" s="10"/>
      <c r="I16" s="8"/>
      <c r="J16" s="8"/>
      <c r="K16" s="8"/>
      <c r="L16" s="8"/>
      <c r="M16" s="10"/>
    </row>
    <row r="17" spans="1:15" ht="30" customHeight="1" x14ac:dyDescent="0.25">
      <c r="A17" s="13" t="s">
        <v>0</v>
      </c>
      <c r="B17" s="13" t="s">
        <v>1</v>
      </c>
      <c r="C17" s="13" t="s">
        <v>2</v>
      </c>
      <c r="D17" s="13"/>
      <c r="E17" s="39" t="s">
        <v>21</v>
      </c>
      <c r="F17" s="39" t="s">
        <v>22</v>
      </c>
      <c r="G17" s="39" t="s">
        <v>23</v>
      </c>
      <c r="H17" s="27" t="s">
        <v>11</v>
      </c>
      <c r="I17" s="13" t="s">
        <v>8</v>
      </c>
      <c r="J17" s="13" t="s">
        <v>9</v>
      </c>
      <c r="K17" s="13" t="s">
        <v>10</v>
      </c>
      <c r="L17" s="13" t="s">
        <v>6</v>
      </c>
      <c r="M17" s="22" t="s">
        <v>7</v>
      </c>
    </row>
    <row r="18" spans="1:15" x14ac:dyDescent="0.25">
      <c r="A18" s="14"/>
      <c r="B18" s="14"/>
      <c r="C18" s="9" t="s">
        <v>3</v>
      </c>
      <c r="D18" s="9" t="s">
        <v>4</v>
      </c>
      <c r="E18" s="11" t="s">
        <v>5</v>
      </c>
      <c r="F18" s="11" t="s">
        <v>5</v>
      </c>
      <c r="G18" s="11" t="s">
        <v>5</v>
      </c>
      <c r="H18" s="28"/>
      <c r="I18" s="13"/>
      <c r="J18" s="13"/>
      <c r="K18" s="13"/>
      <c r="L18" s="13"/>
      <c r="M18" s="22"/>
    </row>
    <row r="19" spans="1:15" ht="30" x14ac:dyDescent="0.25">
      <c r="A19" s="2">
        <v>1</v>
      </c>
      <c r="B19" s="44" t="s">
        <v>25</v>
      </c>
      <c r="C19" s="8" t="s">
        <v>24</v>
      </c>
      <c r="D19" s="3">
        <v>20000</v>
      </c>
      <c r="E19" s="41">
        <v>3.5</v>
      </c>
      <c r="F19" s="39">
        <v>3.3</v>
      </c>
      <c r="G19" s="39">
        <v>4</v>
      </c>
      <c r="H19" s="10">
        <f>ROUND(AVERAGE(E19:G19),2)</f>
        <v>3.6</v>
      </c>
      <c r="I19" s="8">
        <f t="shared" ref="I19:I23" si="0" xml:space="preserve"> COUNT(E19:G19)</f>
        <v>3</v>
      </c>
      <c r="J19" s="8">
        <f t="shared" ref="J19:J23" si="1">STDEV(E19:G19)</f>
        <v>0.36055512754639901</v>
      </c>
      <c r="K19" s="8">
        <f t="shared" ref="K19:K23" si="2">J19/H19*100</f>
        <v>10.015420209622194</v>
      </c>
      <c r="L19" s="8" t="str">
        <f t="shared" ref="L19:L23" si="3">IF(K19&lt;33,"ОДНОРОДНЫЕ","НЕОДНОРОДНЫЕ")</f>
        <v>ОДНОРОДНЫЕ</v>
      </c>
      <c r="M19" s="10">
        <f t="shared" ref="M19:M23" si="4">D19*H19</f>
        <v>72000</v>
      </c>
      <c r="O19" s="35"/>
    </row>
    <row r="20" spans="1:15" ht="30" x14ac:dyDescent="0.25">
      <c r="A20" s="2">
        <v>2</v>
      </c>
      <c r="B20" s="44" t="s">
        <v>26</v>
      </c>
      <c r="C20" s="8" t="s">
        <v>24</v>
      </c>
      <c r="D20" s="3">
        <v>30000</v>
      </c>
      <c r="E20" s="41">
        <v>3.5</v>
      </c>
      <c r="F20" s="39">
        <v>3.3</v>
      </c>
      <c r="G20" s="39">
        <v>4</v>
      </c>
      <c r="H20" s="10">
        <f t="shared" ref="H20:H26" si="5">ROUND(AVERAGE(E20:G20),2)</f>
        <v>3.6</v>
      </c>
      <c r="I20" s="8">
        <f t="shared" si="0"/>
        <v>3</v>
      </c>
      <c r="J20" s="8">
        <f t="shared" si="1"/>
        <v>0.36055512754639901</v>
      </c>
      <c r="K20" s="8">
        <f t="shared" si="2"/>
        <v>10.015420209622194</v>
      </c>
      <c r="L20" s="8" t="str">
        <f t="shared" si="3"/>
        <v>ОДНОРОДНЫЕ</v>
      </c>
      <c r="M20" s="10">
        <f t="shared" si="4"/>
        <v>108000</v>
      </c>
      <c r="O20" s="35"/>
    </row>
    <row r="21" spans="1:15" ht="30" x14ac:dyDescent="0.25">
      <c r="A21" s="2">
        <v>3</v>
      </c>
      <c r="B21" s="44" t="s">
        <v>25</v>
      </c>
      <c r="C21" s="8" t="s">
        <v>24</v>
      </c>
      <c r="D21" s="3">
        <v>15000</v>
      </c>
      <c r="E21" s="41">
        <v>7.5</v>
      </c>
      <c r="F21" s="39">
        <v>6.82</v>
      </c>
      <c r="G21" s="39">
        <v>7.5</v>
      </c>
      <c r="H21" s="10">
        <f t="shared" ref="H21:H23" si="6">ROUND(AVERAGE(E21:G21),2)</f>
        <v>7.27</v>
      </c>
      <c r="I21" s="8">
        <f t="shared" si="0"/>
        <v>3</v>
      </c>
      <c r="J21" s="8">
        <f t="shared" si="1"/>
        <v>0.39259818304894534</v>
      </c>
      <c r="K21" s="8">
        <f t="shared" si="2"/>
        <v>5.4002501107145173</v>
      </c>
      <c r="L21" s="8" t="str">
        <f t="shared" si="3"/>
        <v>ОДНОРОДНЫЕ</v>
      </c>
      <c r="M21" s="10">
        <f t="shared" si="4"/>
        <v>109050</v>
      </c>
      <c r="O21" s="35"/>
    </row>
    <row r="22" spans="1:15" ht="30" x14ac:dyDescent="0.25">
      <c r="A22" s="2">
        <v>4</v>
      </c>
      <c r="B22" s="44" t="s">
        <v>26</v>
      </c>
      <c r="C22" s="8" t="s">
        <v>24</v>
      </c>
      <c r="D22" s="3">
        <v>10000</v>
      </c>
      <c r="E22" s="41">
        <v>7.5</v>
      </c>
      <c r="F22" s="39">
        <v>6.82</v>
      </c>
      <c r="G22" s="39">
        <v>7.5</v>
      </c>
      <c r="H22" s="10">
        <f t="shared" si="6"/>
        <v>7.27</v>
      </c>
      <c r="I22" s="8">
        <f t="shared" si="0"/>
        <v>3</v>
      </c>
      <c r="J22" s="8">
        <f t="shared" si="1"/>
        <v>0.39259818304894534</v>
      </c>
      <c r="K22" s="8">
        <f t="shared" si="2"/>
        <v>5.4002501107145173</v>
      </c>
      <c r="L22" s="8" t="str">
        <f t="shared" si="3"/>
        <v>ОДНОРОДНЫЕ</v>
      </c>
      <c r="M22" s="10">
        <f t="shared" si="4"/>
        <v>72700</v>
      </c>
      <c r="O22" s="35"/>
    </row>
    <row r="23" spans="1:15" x14ac:dyDescent="0.25">
      <c r="A23" s="2">
        <v>5</v>
      </c>
      <c r="B23" s="44" t="s">
        <v>27</v>
      </c>
      <c r="C23" s="8" t="s">
        <v>24</v>
      </c>
      <c r="D23" s="3">
        <v>60</v>
      </c>
      <c r="E23" s="41">
        <v>208</v>
      </c>
      <c r="F23" s="39">
        <v>198</v>
      </c>
      <c r="G23" s="39">
        <v>210</v>
      </c>
      <c r="H23" s="10">
        <f t="shared" si="6"/>
        <v>205.33</v>
      </c>
      <c r="I23" s="8">
        <f t="shared" si="0"/>
        <v>3</v>
      </c>
      <c r="J23" s="8">
        <f t="shared" si="1"/>
        <v>6.429100507328636</v>
      </c>
      <c r="K23" s="8">
        <f t="shared" si="2"/>
        <v>3.1311062715280937</v>
      </c>
      <c r="L23" s="8" t="str">
        <f t="shared" si="3"/>
        <v>ОДНОРОДНЫЕ</v>
      </c>
      <c r="M23" s="10">
        <f t="shared" si="4"/>
        <v>12319.800000000001</v>
      </c>
      <c r="O23" s="35"/>
    </row>
    <row r="24" spans="1:15" x14ac:dyDescent="0.25">
      <c r="A24" s="2">
        <v>6</v>
      </c>
      <c r="B24" s="44" t="s">
        <v>27</v>
      </c>
      <c r="C24" s="8" t="s">
        <v>24</v>
      </c>
      <c r="D24" s="3">
        <v>200</v>
      </c>
      <c r="E24" s="41">
        <v>35</v>
      </c>
      <c r="F24" s="39">
        <v>33</v>
      </c>
      <c r="G24" s="39">
        <v>34</v>
      </c>
      <c r="H24" s="10">
        <f t="shared" si="5"/>
        <v>34</v>
      </c>
      <c r="I24" s="8">
        <f t="shared" ref="I24:I25" si="7" xml:space="preserve"> COUNT(E24:G24)</f>
        <v>3</v>
      </c>
      <c r="J24" s="8">
        <f t="shared" ref="J24:J25" si="8">STDEV(E24:G24)</f>
        <v>1</v>
      </c>
      <c r="K24" s="8">
        <f t="shared" ref="K24:K25" si="9">J24/H24*100</f>
        <v>2.9411764705882351</v>
      </c>
      <c r="L24" s="8" t="str">
        <f t="shared" ref="L24:L25" si="10">IF(K24&lt;33,"ОДНОРОДНЫЕ","НЕОДНОРОДНЫЕ")</f>
        <v>ОДНОРОДНЫЕ</v>
      </c>
      <c r="M24" s="10">
        <f t="shared" ref="M24:M25" si="11">D24*H24</f>
        <v>6800</v>
      </c>
      <c r="O24" s="35"/>
    </row>
    <row r="25" spans="1:15" x14ac:dyDescent="0.25">
      <c r="A25" s="2">
        <v>7</v>
      </c>
      <c r="B25" s="44" t="s">
        <v>27</v>
      </c>
      <c r="C25" s="8" t="s">
        <v>24</v>
      </c>
      <c r="D25" s="3">
        <v>150</v>
      </c>
      <c r="E25" s="41">
        <v>35</v>
      </c>
      <c r="F25" s="39">
        <v>33</v>
      </c>
      <c r="G25" s="39">
        <v>37</v>
      </c>
      <c r="H25" s="10">
        <f t="shared" si="5"/>
        <v>35</v>
      </c>
      <c r="I25" s="8">
        <f t="shared" si="7"/>
        <v>3</v>
      </c>
      <c r="J25" s="8">
        <f t="shared" si="8"/>
        <v>2</v>
      </c>
      <c r="K25" s="8">
        <f t="shared" si="9"/>
        <v>5.7142857142857144</v>
      </c>
      <c r="L25" s="8" t="str">
        <f t="shared" si="10"/>
        <v>ОДНОРОДНЫЕ</v>
      </c>
      <c r="M25" s="10">
        <f t="shared" si="11"/>
        <v>5250</v>
      </c>
      <c r="O25" s="35"/>
    </row>
    <row r="26" spans="1:15" x14ac:dyDescent="0.25">
      <c r="A26" s="2">
        <v>8</v>
      </c>
      <c r="B26" s="44" t="s">
        <v>27</v>
      </c>
      <c r="C26" s="8" t="s">
        <v>24</v>
      </c>
      <c r="D26" s="3">
        <v>25</v>
      </c>
      <c r="E26" s="41">
        <v>370</v>
      </c>
      <c r="F26" s="39">
        <v>352</v>
      </c>
      <c r="G26" s="39">
        <v>360</v>
      </c>
      <c r="H26" s="10">
        <f t="shared" si="5"/>
        <v>360.67</v>
      </c>
      <c r="I26" s="8">
        <f t="shared" ref="I26" si="12" xml:space="preserve"> COUNT(E26:G26)</f>
        <v>3</v>
      </c>
      <c r="J26" s="8">
        <f t="shared" ref="J26" si="13">STDEV(E26:G26)</f>
        <v>9.0184995056457886</v>
      </c>
      <c r="K26" s="8">
        <f t="shared" ref="K26" si="14">J26/H26*100</f>
        <v>2.5004850710194328</v>
      </c>
      <c r="L26" s="8" t="str">
        <f t="shared" ref="L26" si="15">IF(K26&lt;33,"ОДНОРОДНЫЕ","НЕОДНОРОДНЫЕ")</f>
        <v>ОДНОРОДНЫЕ</v>
      </c>
      <c r="M26" s="10">
        <f t="shared" ref="M26" si="16">D26*H26</f>
        <v>9016.75</v>
      </c>
      <c r="O26" s="35"/>
    </row>
    <row r="27" spans="1:15" x14ac:dyDescent="0.25">
      <c r="A27" s="2"/>
      <c r="B27" s="4"/>
      <c r="C27" s="5"/>
      <c r="D27" s="6"/>
      <c r="E27" s="12">
        <f>SUMPRODUCT($D$19:$D$26,E19:E26)</f>
        <v>396480</v>
      </c>
      <c r="F27" s="12">
        <f>SUMPRODUCT($D$19:$D$26,F19:F26)</f>
        <v>367730</v>
      </c>
      <c r="G27" s="12">
        <f>SUMPRODUCT($D$19:$D$26,G19:G26)</f>
        <v>421450</v>
      </c>
      <c r="H27" s="10"/>
      <c r="I27" s="8"/>
      <c r="J27" s="8"/>
      <c r="K27" s="8"/>
      <c r="L27" s="8"/>
      <c r="M27" s="1">
        <f>SUM(M19:M26)</f>
        <v>395136.55</v>
      </c>
    </row>
    <row r="29" spans="1:15" x14ac:dyDescent="0.25">
      <c r="A29" s="20" t="s">
        <v>19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O29" s="35"/>
    </row>
    <row r="30" spans="1:15" x14ac:dyDescent="0.25">
      <c r="A30" s="21" t="s">
        <v>18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</row>
    <row r="31" spans="1:15" ht="15" customHeight="1" x14ac:dyDescent="0.2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</row>
    <row r="32" spans="1:15" s="32" customFormat="1" x14ac:dyDescent="0.25">
      <c r="A32" s="16" t="s">
        <v>33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31"/>
      <c r="O32" s="31"/>
    </row>
    <row r="34" spans="10:12" x14ac:dyDescent="0.25">
      <c r="J34" s="35"/>
      <c r="L34" s="7"/>
    </row>
    <row r="37" spans="10:12" x14ac:dyDescent="0.25">
      <c r="K37" s="35"/>
    </row>
    <row r="38" spans="10:12" x14ac:dyDescent="0.25">
      <c r="L38" s="35"/>
    </row>
  </sheetData>
  <mergeCells count="18">
    <mergeCell ref="A32:M32"/>
    <mergeCell ref="A31:M31"/>
    <mergeCell ref="J11:K11"/>
    <mergeCell ref="B13:L13"/>
    <mergeCell ref="A29:M29"/>
    <mergeCell ref="A30:M30"/>
    <mergeCell ref="M17:M18"/>
    <mergeCell ref="A16:B16"/>
    <mergeCell ref="C16:D16"/>
    <mergeCell ref="H17:H18"/>
    <mergeCell ref="I17:I18"/>
    <mergeCell ref="J17:J18"/>
    <mergeCell ref="K17:K18"/>
    <mergeCell ref="L17:L18"/>
    <mergeCell ref="A17:A18"/>
    <mergeCell ref="B17:B18"/>
    <mergeCell ref="C17:D17"/>
    <mergeCell ref="E2:M2"/>
  </mergeCells>
  <conditionalFormatting sqref="L27">
    <cfRule type="containsText" dxfId="53" priority="160" operator="containsText" text="НЕ">
      <formula>NOT(ISERROR(SEARCH("НЕ",L27)))</formula>
    </cfRule>
    <cfRule type="containsText" dxfId="52" priority="161" operator="containsText" text="ОДНОРОДНЫЕ">
      <formula>NOT(ISERROR(SEARCH("ОДНОРОДНЫЕ",L27)))</formula>
    </cfRule>
    <cfRule type="containsText" dxfId="51" priority="162" operator="containsText" text="НЕОДНОРОДНЫЕ">
      <formula>NOT(ISERROR(SEARCH("НЕОДНОРОДНЫЕ",L27)))</formula>
    </cfRule>
  </conditionalFormatting>
  <conditionalFormatting sqref="L27">
    <cfRule type="containsText" dxfId="50" priority="157" operator="containsText" text="НЕОДНОРОДНЫЕ">
      <formula>NOT(ISERROR(SEARCH("НЕОДНОРОДНЫЕ",L27)))</formula>
    </cfRule>
    <cfRule type="containsText" dxfId="49" priority="158" operator="containsText" text="ОДНОРОДНЫЕ">
      <formula>NOT(ISERROR(SEARCH("ОДНОРОДНЫЕ",L27)))</formula>
    </cfRule>
    <cfRule type="containsText" dxfId="48" priority="159" operator="containsText" text="НЕОДНОРОДНЫЕ">
      <formula>NOT(ISERROR(SEARCH("НЕОДНОРОДНЫЕ",L27)))</formula>
    </cfRule>
  </conditionalFormatting>
  <conditionalFormatting sqref="L26">
    <cfRule type="containsText" dxfId="47" priority="70" operator="containsText" text="НЕ">
      <formula>NOT(ISERROR(SEARCH("НЕ",L26)))</formula>
    </cfRule>
    <cfRule type="containsText" dxfId="46" priority="71" operator="containsText" text="ОДНОРОДНЫЕ">
      <formula>NOT(ISERROR(SEARCH("ОДНОРОДНЫЕ",L26)))</formula>
    </cfRule>
    <cfRule type="containsText" dxfId="45" priority="72" operator="containsText" text="НЕОДНОРОДНЫЕ">
      <formula>NOT(ISERROR(SEARCH("НЕОДНОРОДНЫЕ",L26)))</formula>
    </cfRule>
  </conditionalFormatting>
  <conditionalFormatting sqref="L26">
    <cfRule type="containsText" dxfId="44" priority="67" operator="containsText" text="НЕОДНОРОДНЫЕ">
      <formula>NOT(ISERROR(SEARCH("НЕОДНОРОДНЫЕ",L26)))</formula>
    </cfRule>
    <cfRule type="containsText" dxfId="43" priority="68" operator="containsText" text="ОДНОРОДНЫЕ">
      <formula>NOT(ISERROR(SEARCH("ОДНОРОДНЫЕ",L26)))</formula>
    </cfRule>
    <cfRule type="containsText" dxfId="42" priority="69" operator="containsText" text="НЕОДНОРОДНЫЕ">
      <formula>NOT(ISERROR(SEARCH("НЕОДНОРОДНЫЕ",L26)))</formula>
    </cfRule>
  </conditionalFormatting>
  <conditionalFormatting sqref="L24">
    <cfRule type="containsText" dxfId="41" priority="52" operator="containsText" text="НЕ">
      <formula>NOT(ISERROR(SEARCH("НЕ",L24)))</formula>
    </cfRule>
    <cfRule type="containsText" dxfId="40" priority="53" operator="containsText" text="ОДНОРОДНЫЕ">
      <formula>NOT(ISERROR(SEARCH("ОДНОРОДНЫЕ",L24)))</formula>
    </cfRule>
    <cfRule type="containsText" dxfId="39" priority="54" operator="containsText" text="НЕОДНОРОДНЫЕ">
      <formula>NOT(ISERROR(SEARCH("НЕОДНОРОДНЫЕ",L24)))</formula>
    </cfRule>
  </conditionalFormatting>
  <conditionalFormatting sqref="L24">
    <cfRule type="containsText" dxfId="38" priority="49" operator="containsText" text="НЕОДНОРОДНЫЕ">
      <formula>NOT(ISERROR(SEARCH("НЕОДНОРОДНЫЕ",L24)))</formula>
    </cfRule>
    <cfRule type="containsText" dxfId="37" priority="50" operator="containsText" text="ОДНОРОДНЫЕ">
      <formula>NOT(ISERROR(SEARCH("ОДНОРОДНЫЕ",L24)))</formula>
    </cfRule>
    <cfRule type="containsText" dxfId="36" priority="51" operator="containsText" text="НЕОДНОРОДНЫЕ">
      <formula>NOT(ISERROR(SEARCH("НЕОДНОРОДНЫЕ",L24)))</formula>
    </cfRule>
  </conditionalFormatting>
  <conditionalFormatting sqref="L25">
    <cfRule type="containsText" dxfId="35" priority="46" operator="containsText" text="НЕ">
      <formula>NOT(ISERROR(SEARCH("НЕ",L25)))</formula>
    </cfRule>
    <cfRule type="containsText" dxfId="34" priority="47" operator="containsText" text="ОДНОРОДНЫЕ">
      <formula>NOT(ISERROR(SEARCH("ОДНОРОДНЫЕ",L25)))</formula>
    </cfRule>
    <cfRule type="containsText" dxfId="33" priority="48" operator="containsText" text="НЕОДНОРОДНЫЕ">
      <formula>NOT(ISERROR(SEARCH("НЕОДНОРОДНЫЕ",L25)))</formula>
    </cfRule>
  </conditionalFormatting>
  <conditionalFormatting sqref="L25">
    <cfRule type="containsText" dxfId="32" priority="43" operator="containsText" text="НЕОДНОРОДНЫЕ">
      <formula>NOT(ISERROR(SEARCH("НЕОДНОРОДНЫЕ",L25)))</formula>
    </cfRule>
    <cfRule type="containsText" dxfId="31" priority="44" operator="containsText" text="ОДНОРОДНЫЕ">
      <formula>NOT(ISERROR(SEARCH("ОДНОРОДНЫЕ",L25)))</formula>
    </cfRule>
    <cfRule type="containsText" dxfId="30" priority="45" operator="containsText" text="НЕОДНОРОДНЫЕ">
      <formula>NOT(ISERROR(SEARCH("НЕОДНОРОДНЫЕ",L25)))</formula>
    </cfRule>
  </conditionalFormatting>
  <conditionalFormatting sqref="L19">
    <cfRule type="containsText" dxfId="29" priority="28" operator="containsText" text="НЕ">
      <formula>NOT(ISERROR(SEARCH("НЕ",L19)))</formula>
    </cfRule>
    <cfRule type="containsText" dxfId="28" priority="29" operator="containsText" text="ОДНОРОДНЫЕ">
      <formula>NOT(ISERROR(SEARCH("ОДНОРОДНЫЕ",L19)))</formula>
    </cfRule>
    <cfRule type="containsText" dxfId="27" priority="30" operator="containsText" text="НЕОДНОРОДНЫЕ">
      <formula>NOT(ISERROR(SEARCH("НЕОДНОРОДНЫЕ",L19)))</formula>
    </cfRule>
  </conditionalFormatting>
  <conditionalFormatting sqref="L19">
    <cfRule type="containsText" dxfId="26" priority="25" operator="containsText" text="НЕОДНОРОДНЫЕ">
      <formula>NOT(ISERROR(SEARCH("НЕОДНОРОДНЫЕ",L19)))</formula>
    </cfRule>
    <cfRule type="containsText" dxfId="25" priority="26" operator="containsText" text="ОДНОРОДНЫЕ">
      <formula>NOT(ISERROR(SEARCH("ОДНОРОДНЫЕ",L19)))</formula>
    </cfRule>
    <cfRule type="containsText" dxfId="24" priority="27" operator="containsText" text="НЕОДНОРОДНЫЕ">
      <formula>NOT(ISERROR(SEARCH("НЕОДНОРОДНЫЕ",L19)))</formula>
    </cfRule>
  </conditionalFormatting>
  <conditionalFormatting sqref="L20">
    <cfRule type="containsText" dxfId="23" priority="22" operator="containsText" text="НЕ">
      <formula>NOT(ISERROR(SEARCH("НЕ",L20)))</formula>
    </cfRule>
    <cfRule type="containsText" dxfId="22" priority="23" operator="containsText" text="ОДНОРОДНЫЕ">
      <formula>NOT(ISERROR(SEARCH("ОДНОРОДНЫЕ",L20)))</formula>
    </cfRule>
    <cfRule type="containsText" dxfId="21" priority="24" operator="containsText" text="НЕОДНОРОДНЫЕ">
      <formula>NOT(ISERROR(SEARCH("НЕОДНОРОДНЫЕ",L20)))</formula>
    </cfRule>
  </conditionalFormatting>
  <conditionalFormatting sqref="L20">
    <cfRule type="containsText" dxfId="20" priority="19" operator="containsText" text="НЕОДНОРОДНЫЕ">
      <formula>NOT(ISERROR(SEARCH("НЕОДНОРОДНЫЕ",L20)))</formula>
    </cfRule>
    <cfRule type="containsText" dxfId="19" priority="20" operator="containsText" text="ОДНОРОДНЫЕ">
      <formula>NOT(ISERROR(SEARCH("ОДНОРОДНЫЕ",L20)))</formula>
    </cfRule>
    <cfRule type="containsText" dxfId="18" priority="21" operator="containsText" text="НЕОДНОРОДНЫЕ">
      <formula>NOT(ISERROR(SEARCH("НЕОДНОРОДНЫЕ",L20)))</formula>
    </cfRule>
  </conditionalFormatting>
  <conditionalFormatting sqref="L23">
    <cfRule type="containsText" dxfId="17" priority="16" operator="containsText" text="НЕ">
      <formula>NOT(ISERROR(SEARCH("НЕ",L23)))</formula>
    </cfRule>
    <cfRule type="containsText" dxfId="16" priority="17" operator="containsText" text="ОДНОРОДНЫЕ">
      <formula>NOT(ISERROR(SEARCH("ОДНОРОДНЫЕ",L23)))</formula>
    </cfRule>
    <cfRule type="containsText" dxfId="15" priority="18" operator="containsText" text="НЕОДНОРОДНЫЕ">
      <formula>NOT(ISERROR(SEARCH("НЕОДНОРОДНЫЕ",L23)))</formula>
    </cfRule>
  </conditionalFormatting>
  <conditionalFormatting sqref="L23">
    <cfRule type="containsText" dxfId="14" priority="13" operator="containsText" text="НЕОДНОРОДНЫЕ">
      <formula>NOT(ISERROR(SEARCH("НЕОДНОРОДНЫЕ",L23)))</formula>
    </cfRule>
    <cfRule type="containsText" dxfId="13" priority="14" operator="containsText" text="ОДНОРОДНЫЕ">
      <formula>NOT(ISERROR(SEARCH("ОДНОРОДНЫЕ",L23)))</formula>
    </cfRule>
    <cfRule type="containsText" dxfId="12" priority="15" operator="containsText" text="НЕОДНОРОДНЫЕ">
      <formula>NOT(ISERROR(SEARCH("НЕОДНОРОДНЫЕ",L23)))</formula>
    </cfRule>
  </conditionalFormatting>
  <conditionalFormatting sqref="L21">
    <cfRule type="containsText" dxfId="11" priority="10" operator="containsText" text="НЕ">
      <formula>NOT(ISERROR(SEARCH("НЕ",L21)))</formula>
    </cfRule>
    <cfRule type="containsText" dxfId="10" priority="11" operator="containsText" text="ОДНОРОДНЫЕ">
      <formula>NOT(ISERROR(SEARCH("ОДНОРОДНЫЕ",L21)))</formula>
    </cfRule>
    <cfRule type="containsText" dxfId="9" priority="12" operator="containsText" text="НЕОДНОРОДНЫЕ">
      <formula>NOT(ISERROR(SEARCH("НЕОДНОРОДНЫЕ",L21)))</formula>
    </cfRule>
  </conditionalFormatting>
  <conditionalFormatting sqref="L21">
    <cfRule type="containsText" dxfId="8" priority="7" operator="containsText" text="НЕОДНОРОДНЫЕ">
      <formula>NOT(ISERROR(SEARCH("НЕОДНОРОДНЫЕ",L21)))</formula>
    </cfRule>
    <cfRule type="containsText" dxfId="7" priority="8" operator="containsText" text="ОДНОРОДНЫЕ">
      <formula>NOT(ISERROR(SEARCH("ОДНОРОДНЫЕ",L21)))</formula>
    </cfRule>
    <cfRule type="containsText" dxfId="6" priority="9" operator="containsText" text="НЕОДНОРОДНЫЕ">
      <formula>NOT(ISERROR(SEARCH("НЕОДНОРОДНЫЕ",L21)))</formula>
    </cfRule>
  </conditionalFormatting>
  <conditionalFormatting sqref="L22">
    <cfRule type="containsText" dxfId="5" priority="4" operator="containsText" text="НЕ">
      <formula>NOT(ISERROR(SEARCH("НЕ",L22)))</formula>
    </cfRule>
    <cfRule type="containsText" dxfId="4" priority="5" operator="containsText" text="ОДНОРОДНЫЕ">
      <formula>NOT(ISERROR(SEARCH("ОДНОРОДНЫЕ",L22)))</formula>
    </cfRule>
    <cfRule type="containsText" dxfId="3" priority="6" operator="containsText" text="НЕОДНОРОДНЫЕ">
      <formula>NOT(ISERROR(SEARCH("НЕОДНОРОДНЫЕ",L22)))</formula>
    </cfRule>
  </conditionalFormatting>
  <conditionalFormatting sqref="L22">
    <cfRule type="containsText" dxfId="2" priority="1" operator="containsText" text="НЕОДНОРОДНЫЕ">
      <formula>NOT(ISERROR(SEARCH("НЕОДНОРОДНЫЕ",L22)))</formula>
    </cfRule>
    <cfRule type="containsText" dxfId="1" priority="2" operator="containsText" text="ОДНОРОДНЫЕ">
      <formula>NOT(ISERROR(SEARCH("ОДНОРОДНЫЕ",L22)))</formula>
    </cfRule>
    <cfRule type="containsText" dxfId="0" priority="3" operator="containsText" text="НЕОДНОРОДНЫЕ">
      <formula>NOT(ISERROR(SEARCH("НЕОДНОРОДНЫЕ",L22)))</formula>
    </cfRule>
  </conditionalFormatting>
  <pageMargins left="0.31496062992125984" right="0.19685039370078741" top="0.35433070866141736" bottom="0.35433070866141736" header="0.11811023622047245" footer="0.11811023622047245"/>
  <pageSetup paperSize="9" scale="63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2025-03-20T12:55:00Z</dcterms:modified>
</cp:coreProperties>
</file>