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P20" i="1"/>
  <c r="Q20" i="1"/>
  <c r="P21" i="1"/>
  <c r="Q21" i="1"/>
  <c r="P22" i="1"/>
  <c r="Q22" i="1"/>
  <c r="P23" i="1"/>
  <c r="Q23" i="1"/>
  <c r="O20" i="1"/>
  <c r="T20" i="1" s="1"/>
  <c r="O21" i="1"/>
  <c r="T21" i="1" s="1"/>
  <c r="O22" i="1"/>
  <c r="T22" i="1" s="1"/>
  <c r="O23" i="1"/>
  <c r="T23" i="1" s="1"/>
  <c r="O19" i="1"/>
  <c r="R23" i="1" l="1"/>
  <c r="S23" i="1" s="1"/>
  <c r="R20" i="1"/>
  <c r="S20" i="1" s="1"/>
  <c r="R21" i="1"/>
  <c r="S21" i="1" s="1"/>
  <c r="R22" i="1"/>
  <c r="S22" i="1" s="1"/>
  <c r="Q19" i="1"/>
  <c r="P19" i="1" l="1"/>
  <c r="T19" i="1" l="1"/>
  <c r="C16" i="1" s="1"/>
  <c r="R19" i="1" l="1"/>
  <c r="S19" i="1" s="1"/>
</calcChain>
</file>

<file path=xl/sharedStrings.xml><?xml version="1.0" encoding="utf-8"?>
<sst xmlns="http://schemas.openxmlformats.org/spreadsheetml/2006/main" count="57" uniqueCount="43">
  <si>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</si>
  <si>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</si>
  <si>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</si>
  <si>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</si>
  <si>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</si>
  <si>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</si>
  <si>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</si>
  <si>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</si>
  <si>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</si>
  <si>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</si>
  <si>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</si>
  <si>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</si>
  <si>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</si>
  <si>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</si>
  <si>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</si>
  <si>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</si>
  <si>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</si>
  <si>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</si>
  <si>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</si>
  <si>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</si>
  <si>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</si>
  <si>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</si>
  <si>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</si>
  <si>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</si>
  <si>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</si>
  <si>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</si>
  <si>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</si>
  <si>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</si>
  <si>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</si>
  <si>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</si>
  <si>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</si>
  <si>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</si>
  <si>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</si>
  <si>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</si>
  <si>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</si>
  <si>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</si>
  <si>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Адеметионин</t>
  </si>
  <si>
    <t xml:space="preserve">Глицирризиновая кислота+Фосфолипиды </t>
  </si>
  <si>
    <t>Урсодезоксихолевая кислота</t>
  </si>
  <si>
    <t>Система электронного заказа "ФармКомандир" 10.03.2025</t>
  </si>
  <si>
    <t>Начальная (максимальная) цена договора устанавливается в размере 746527,20 руб. (семьсот сорок шесть тысяч пятьсот двадцать семь рублей 20 копеек)</t>
  </si>
  <si>
    <t>№ 050-25</t>
  </si>
  <si>
    <t>на поставку лекарственных препаратов группы гепатопротекторы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</si>
</sst>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zoomScale="85" zoomScaleNormal="85" zoomScalePageLayoutView="70" workbookViewId="0">
      <selection activeCell="G19" sqref="G19"/>
    </sheetView>
  </sheetViews>
  <sheetFormatPr defaultRowHeight="15" x14ac:dyDescent="0.25"/>
  <cols>
    <col min="1" max="1" width="6.140625" style="11" bestFit="1" customWidth="1"/>
    <col min="2" max="2" width="37.42578125" style="11" customWidth="1"/>
    <col min="3" max="3" width="11.7109375" style="11" customWidth="1"/>
    <col min="4" max="4" width="7.140625" style="11" bestFit="1" customWidth="1"/>
    <col min="5" max="7" width="17.5703125" style="1" customWidth="1"/>
    <col min="8" max="8" width="31" style="1" hidden="1" customWidth="1"/>
    <col min="9" max="10" width="16" style="1" hidden="1" customWidth="1"/>
    <col min="11" max="11" width="19" style="1" hidden="1" customWidth="1"/>
    <col min="12" max="13" width="16.85546875" style="1" hidden="1" customWidth="1"/>
    <col min="14" max="14" width="21.14062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36" t="s">
        <v>42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x14ac:dyDescent="0.25">
      <c r="G4" s="9"/>
      <c r="H4" s="9"/>
      <c r="I4" s="9"/>
      <c r="J4" s="9"/>
      <c r="K4" s="9"/>
      <c r="L4" s="9"/>
      <c r="M4" s="9"/>
      <c r="N4" s="9"/>
      <c r="O4" s="9"/>
      <c r="P4" s="16"/>
      <c r="Q4" s="16"/>
      <c r="R4" s="16"/>
      <c r="S4" s="16"/>
      <c r="T4" s="5" t="s">
        <v>22</v>
      </c>
    </row>
    <row r="5" spans="1:20" x14ac:dyDescent="0.25">
      <c r="G5" s="9"/>
      <c r="H5" s="9"/>
      <c r="I5" s="9"/>
      <c r="J5" s="9"/>
      <c r="K5" s="9"/>
      <c r="L5" s="9"/>
      <c r="M5" s="9"/>
      <c r="N5" s="9"/>
      <c r="O5" s="9"/>
      <c r="P5" s="16"/>
      <c r="Q5" s="16"/>
      <c r="R5" s="16"/>
      <c r="S5" s="16"/>
      <c r="T5" s="5" t="s">
        <v>21</v>
      </c>
    </row>
    <row r="6" spans="1:20" ht="14.45" customHeight="1" x14ac:dyDescent="0.25">
      <c r="G6" s="9"/>
      <c r="H6" s="9"/>
      <c r="I6" s="9"/>
      <c r="J6" s="9"/>
      <c r="K6" s="9"/>
      <c r="L6" s="9"/>
      <c r="M6" s="9"/>
      <c r="N6" s="9"/>
      <c r="O6" s="9"/>
      <c r="P6" s="16"/>
      <c r="Q6" s="16"/>
      <c r="R6" s="16"/>
      <c r="S6" s="16"/>
      <c r="T6" s="5" t="s">
        <v>41</v>
      </c>
    </row>
    <row r="7" spans="1:20" x14ac:dyDescent="0.25">
      <c r="G7" s="9"/>
      <c r="H7" s="9"/>
      <c r="I7" s="9"/>
      <c r="J7" s="9"/>
      <c r="K7" s="9"/>
      <c r="L7" s="9"/>
      <c r="M7" s="9"/>
      <c r="N7" s="9"/>
      <c r="O7" s="9"/>
      <c r="P7" s="16"/>
      <c r="Q7" s="16"/>
      <c r="R7" s="16"/>
      <c r="S7" s="16"/>
      <c r="T7" s="3" t="s">
        <v>13</v>
      </c>
    </row>
    <row r="8" spans="1:20" x14ac:dyDescent="0.25">
      <c r="T8" s="10" t="s">
        <v>16</v>
      </c>
    </row>
    <row r="9" spans="1:20" x14ac:dyDescent="0.25">
      <c r="T9" s="10" t="s">
        <v>14</v>
      </c>
    </row>
    <row r="11" spans="1:20" ht="28.9" customHeight="1" x14ac:dyDescent="0.25">
      <c r="Q11" s="37" t="s">
        <v>30</v>
      </c>
      <c r="R11" s="37"/>
      <c r="S11" s="16"/>
      <c r="T11" s="9" t="s">
        <v>31</v>
      </c>
    </row>
    <row r="13" spans="1:20" x14ac:dyDescent="0.25">
      <c r="B13" s="25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20" hidden="1" x14ac:dyDescent="0.25"/>
    <row r="16" spans="1:20" ht="75" x14ac:dyDescent="0.25">
      <c r="A16" s="29" t="s">
        <v>11</v>
      </c>
      <c r="B16" s="30"/>
      <c r="C16" s="31">
        <f>SUM(T19:T22)</f>
        <v>746527.20000000007</v>
      </c>
      <c r="D16" s="30"/>
      <c r="E16" s="8" t="s">
        <v>39</v>
      </c>
      <c r="F16" s="8" t="s">
        <v>39</v>
      </c>
      <c r="G16" s="8" t="str">
        <f>$F$16</f>
        <v>Система электронного заказа "ФармКомандир" 10.03.2025</v>
      </c>
      <c r="H16" s="8"/>
      <c r="I16" s="7"/>
      <c r="J16" s="7"/>
      <c r="K16" s="8"/>
      <c r="L16" s="8"/>
      <c r="M16" s="7"/>
      <c r="N16" s="7"/>
      <c r="O16" s="12"/>
      <c r="P16" s="14"/>
      <c r="Q16" s="14"/>
      <c r="R16" s="14"/>
      <c r="S16" s="14"/>
      <c r="T16" s="12"/>
    </row>
    <row r="17" spans="1:22" x14ac:dyDescent="0.25">
      <c r="A17" s="34" t="s">
        <v>0</v>
      </c>
      <c r="B17" s="34" t="s">
        <v>1</v>
      </c>
      <c r="C17" s="34" t="s">
        <v>2</v>
      </c>
      <c r="D17" s="34"/>
      <c r="E17" s="8" t="s">
        <v>23</v>
      </c>
      <c r="F17" s="8" t="s">
        <v>24</v>
      </c>
      <c r="G17" s="8" t="s">
        <v>25</v>
      </c>
      <c r="H17" s="12" t="s">
        <v>26</v>
      </c>
      <c r="I17" s="12" t="s">
        <v>27</v>
      </c>
      <c r="J17" s="12" t="s">
        <v>28</v>
      </c>
      <c r="K17" s="12" t="s">
        <v>29</v>
      </c>
      <c r="L17" s="12" t="s">
        <v>32</v>
      </c>
      <c r="M17" s="12" t="s">
        <v>33</v>
      </c>
      <c r="N17" s="12" t="s">
        <v>34</v>
      </c>
      <c r="O17" s="32" t="s">
        <v>12</v>
      </c>
      <c r="P17" s="34" t="s">
        <v>8</v>
      </c>
      <c r="Q17" s="34" t="s">
        <v>9</v>
      </c>
      <c r="R17" s="34" t="s">
        <v>10</v>
      </c>
      <c r="S17" s="34" t="s">
        <v>6</v>
      </c>
      <c r="T17" s="28" t="s">
        <v>7</v>
      </c>
    </row>
    <row r="18" spans="1:22" x14ac:dyDescent="0.25">
      <c r="A18" s="35"/>
      <c r="B18" s="35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8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33"/>
      <c r="P18" s="34"/>
      <c r="Q18" s="34"/>
      <c r="R18" s="34"/>
      <c r="S18" s="34"/>
      <c r="T18" s="28"/>
    </row>
    <row r="19" spans="1:22" x14ac:dyDescent="0.25">
      <c r="A19" s="14">
        <v>1</v>
      </c>
      <c r="B19" s="21" t="s">
        <v>36</v>
      </c>
      <c r="C19" s="14" t="s">
        <v>35</v>
      </c>
      <c r="D19" s="14">
        <v>170</v>
      </c>
      <c r="E19" s="8">
        <v>1428</v>
      </c>
      <c r="F19" s="8">
        <v>1453.87</v>
      </c>
      <c r="G19" s="8">
        <v>1508.99</v>
      </c>
      <c r="H19" s="8"/>
      <c r="I19" s="20"/>
      <c r="J19" s="8"/>
      <c r="K19" s="8"/>
      <c r="L19" s="8"/>
      <c r="M19" s="8"/>
      <c r="N19" s="12"/>
      <c r="O19" s="12">
        <f>ROUND(AVERAGE(E19:N19),2)</f>
        <v>1463.62</v>
      </c>
      <c r="P19" s="14">
        <f xml:space="preserve"> COUNT(E19:I19)</f>
        <v>3</v>
      </c>
      <c r="Q19" s="14">
        <f>STDEV(E19:G19)</f>
        <v>41.365950974201013</v>
      </c>
      <c r="R19" s="14">
        <f t="shared" ref="R19" si="0">Q19/O19*100</f>
        <v>2.8262766957407672</v>
      </c>
      <c r="S19" s="14" t="str">
        <f t="shared" ref="S19" si="1">IF(R19&lt;33,"ОДНОРОДНЫЕ","НЕОДНОРОДНЫЕ")</f>
        <v>ОДНОРОДНЫЕ</v>
      </c>
      <c r="T19" s="12">
        <f t="shared" ref="T19" si="2">D19*O19</f>
        <v>248815.4</v>
      </c>
    </row>
    <row r="20" spans="1:22" x14ac:dyDescent="0.25">
      <c r="A20" s="14">
        <v>2</v>
      </c>
      <c r="B20" s="21" t="s">
        <v>36</v>
      </c>
      <c r="C20" s="14" t="s">
        <v>35</v>
      </c>
      <c r="D20" s="14">
        <v>230</v>
      </c>
      <c r="E20" s="8">
        <v>1491.75</v>
      </c>
      <c r="F20" s="8">
        <v>1518.56</v>
      </c>
      <c r="G20" s="8">
        <v>1643.6</v>
      </c>
      <c r="H20" s="8"/>
      <c r="I20" s="18"/>
      <c r="J20" s="18"/>
      <c r="K20" s="18"/>
      <c r="L20" s="18"/>
      <c r="M20" s="18"/>
      <c r="N20" s="19"/>
      <c r="O20" s="12">
        <f t="shared" ref="O20:O23" si="3">ROUND(AVERAGE(E20:N20),2)</f>
        <v>1551.3</v>
      </c>
      <c r="P20" s="14">
        <f t="shared" ref="P20:P23" si="4" xml:space="preserve"> COUNT(E20:I20)</f>
        <v>3</v>
      </c>
      <c r="Q20" s="14">
        <f t="shared" ref="Q20:Q23" si="5">STDEV(E20:G20)</f>
        <v>81.047517132441058</v>
      </c>
      <c r="R20" s="14">
        <f t="shared" ref="R20:R23" si="6">Q20/O20*100</f>
        <v>5.2244902425347171</v>
      </c>
      <c r="S20" s="14" t="str">
        <f t="shared" ref="S20:S23" si="7">IF(R20&lt;33,"ОДНОРОДНЫЕ","НЕОДНОРОДНЫЕ")</f>
        <v>ОДНОРОДНЫЕ</v>
      </c>
      <c r="T20" s="12">
        <f t="shared" ref="T20:T23" si="8">D20*O20</f>
        <v>356799</v>
      </c>
    </row>
    <row r="21" spans="1:22" ht="30" x14ac:dyDescent="0.25">
      <c r="A21" s="14">
        <v>3</v>
      </c>
      <c r="B21" s="21" t="s">
        <v>37</v>
      </c>
      <c r="C21" s="14" t="s">
        <v>35</v>
      </c>
      <c r="D21" s="14">
        <v>200</v>
      </c>
      <c r="E21" s="8">
        <v>641.36</v>
      </c>
      <c r="F21" s="8">
        <v>645.49</v>
      </c>
      <c r="G21" s="8">
        <v>653.87</v>
      </c>
      <c r="H21" s="8"/>
      <c r="I21" s="18"/>
      <c r="J21" s="18"/>
      <c r="K21" s="18"/>
      <c r="L21" s="18"/>
      <c r="M21" s="18"/>
      <c r="N21" s="19"/>
      <c r="O21" s="12">
        <f t="shared" si="3"/>
        <v>646.91</v>
      </c>
      <c r="P21" s="14">
        <f t="shared" si="4"/>
        <v>3</v>
      </c>
      <c r="Q21" s="14">
        <f t="shared" si="5"/>
        <v>6.3741849152133385</v>
      </c>
      <c r="R21" s="14">
        <f t="shared" si="6"/>
        <v>0.98532793050244061</v>
      </c>
      <c r="S21" s="14" t="str">
        <f>IF(R21&lt;33,"ОДНОРОДНЫЕ","НЕОДНОРОДНЫЕ")</f>
        <v>ОДНОРОДНЫЕ</v>
      </c>
      <c r="T21" s="12">
        <f t="shared" si="8"/>
        <v>129382</v>
      </c>
    </row>
    <row r="22" spans="1:22" x14ac:dyDescent="0.25">
      <c r="A22" s="14">
        <v>4</v>
      </c>
      <c r="B22" s="21" t="s">
        <v>38</v>
      </c>
      <c r="C22" s="14" t="s">
        <v>35</v>
      </c>
      <c r="D22" s="14">
        <v>15</v>
      </c>
      <c r="E22" s="8">
        <v>743.82</v>
      </c>
      <c r="F22" s="8">
        <v>779.59</v>
      </c>
      <c r="G22" s="8">
        <v>782.75</v>
      </c>
      <c r="H22" s="8"/>
      <c r="I22" s="18"/>
      <c r="J22" s="18"/>
      <c r="K22" s="18"/>
      <c r="L22" s="18"/>
      <c r="M22" s="18"/>
      <c r="N22" s="19"/>
      <c r="O22" s="12">
        <f t="shared" si="3"/>
        <v>768.72</v>
      </c>
      <c r="P22" s="14">
        <f t="shared" si="4"/>
        <v>3</v>
      </c>
      <c r="Q22" s="14">
        <f t="shared" si="5"/>
        <v>21.621838497223106</v>
      </c>
      <c r="R22" s="14">
        <f t="shared" si="6"/>
        <v>2.8127066418491915</v>
      </c>
      <c r="S22" s="14" t="str">
        <f t="shared" si="7"/>
        <v>ОДНОРОДНЫЕ</v>
      </c>
      <c r="T22" s="12">
        <f t="shared" si="8"/>
        <v>11530.800000000001</v>
      </c>
    </row>
    <row r="23" spans="1:22" hidden="1" x14ac:dyDescent="0.25">
      <c r="A23" s="14"/>
      <c r="B23" s="14"/>
      <c r="C23" s="14"/>
      <c r="D23" s="14"/>
      <c r="E23" s="14"/>
      <c r="F23" s="14"/>
      <c r="G23" s="14"/>
      <c r="H23" s="12"/>
      <c r="O23" s="12" t="e">
        <f t="shared" si="3"/>
        <v>#DIV/0!</v>
      </c>
      <c r="P23" s="14">
        <f t="shared" si="4"/>
        <v>0</v>
      </c>
      <c r="Q23" s="14" t="e">
        <f t="shared" si="5"/>
        <v>#DIV/0!</v>
      </c>
      <c r="R23" s="14" t="e">
        <f t="shared" si="6"/>
        <v>#DIV/0!</v>
      </c>
      <c r="S23" s="14" t="e">
        <f t="shared" si="7"/>
        <v>#DIV/0!</v>
      </c>
      <c r="T23" s="12" t="e">
        <f t="shared" si="8"/>
        <v>#DIV/0!</v>
      </c>
      <c r="U23" s="6"/>
      <c r="V23" s="1"/>
    </row>
    <row r="24" spans="1:22" x14ac:dyDescent="0.25">
      <c r="E24" s="11"/>
      <c r="F24" s="11"/>
      <c r="G24" s="11"/>
      <c r="O24" s="19"/>
      <c r="P24" s="17"/>
      <c r="Q24" s="17"/>
      <c r="R24" s="17"/>
      <c r="S24" s="17"/>
      <c r="T24" s="19"/>
      <c r="U24" s="6"/>
      <c r="V24" s="1"/>
    </row>
    <row r="25" spans="1:22" x14ac:dyDescent="0.25">
      <c r="A25" s="26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V25" s="6"/>
    </row>
    <row r="26" spans="1:22" x14ac:dyDescent="0.25">
      <c r="A26" s="27" t="s">
        <v>17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2" ht="1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6"/>
    </row>
    <row r="28" spans="1:22" s="16" customFormat="1" x14ac:dyDescent="0.25">
      <c r="A28" s="22" t="s">
        <v>40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"/>
      <c r="V28" s="2"/>
    </row>
    <row r="29" spans="1:22" x14ac:dyDescent="0.25">
      <c r="R29" s="6"/>
      <c r="S29" s="6"/>
    </row>
    <row r="31" spans="1:22" x14ac:dyDescent="0.25">
      <c r="Q31" s="6"/>
      <c r="R31" s="6"/>
    </row>
    <row r="32" spans="1:22" x14ac:dyDescent="0.25">
      <c r="R32" s="6"/>
      <c r="S32" s="6"/>
    </row>
    <row r="33" spans="16:18" x14ac:dyDescent="0.25">
      <c r="R33" s="6"/>
    </row>
    <row r="34" spans="16:18" x14ac:dyDescent="0.25">
      <c r="P34" s="6"/>
    </row>
  </sheetData>
  <mergeCells count="18">
    <mergeCell ref="G3:T3"/>
    <mergeCell ref="B17:B18"/>
    <mergeCell ref="C17:D17"/>
    <mergeCell ref="Q11:R11"/>
    <mergeCell ref="A28:T28"/>
    <mergeCell ref="A27:T27"/>
    <mergeCell ref="B13:S13"/>
    <mergeCell ref="A25:T25"/>
    <mergeCell ref="A26:T26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:S24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:S24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2025-03-20T12:28:52Z</dcterms:modified>
</cp:coreProperties>
</file>