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1" l="1"/>
  <c r="F25" i="1"/>
  <c r="G25" i="1"/>
  <c r="Q20" i="1" l="1"/>
  <c r="Q21" i="1"/>
  <c r="Q22" i="1"/>
  <c r="Q23" i="1"/>
  <c r="Q24" i="1"/>
  <c r="Q19" i="1"/>
  <c r="P20" i="1"/>
  <c r="P21" i="1"/>
  <c r="P22" i="1"/>
  <c r="P23" i="1"/>
  <c r="P24" i="1"/>
  <c r="P19" i="1"/>
  <c r="O20" i="1"/>
  <c r="O21" i="1"/>
  <c r="O22" i="1"/>
  <c r="O23" i="1"/>
  <c r="O24" i="1"/>
  <c r="O19" i="1"/>
  <c r="T19" i="1" s="1"/>
  <c r="R19" i="1" l="1"/>
  <c r="S19" i="1" s="1"/>
  <c r="T20" i="1"/>
  <c r="T21" i="1"/>
  <c r="T22" i="1"/>
  <c r="T23" i="1"/>
  <c r="T24" i="1"/>
  <c r="R24" i="1" l="1"/>
  <c r="S24" i="1" s="1"/>
  <c r="R23" i="1"/>
  <c r="S23" i="1" s="1"/>
  <c r="R21" i="1"/>
  <c r="S21" i="1" s="1"/>
  <c r="R22" i="1"/>
  <c r="S22" i="1" s="1"/>
  <c r="R20" i="1"/>
  <c r="S20" i="1" s="1"/>
</calcChain>
</file>

<file path=xl/sharedStrings.xml><?xml version="1.0" encoding="utf-8"?>
<sst xmlns="http://schemas.openxmlformats.org/spreadsheetml/2006/main" count="61" uniqueCount="47">
  <si>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</si>
  <si>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</si>
  <si>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</si>
  <si>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</si>
  <si>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</si>
  <si>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</si>
  <si>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</si>
  <si>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</si>
  <si>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</si>
  <si>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</si>
  <si>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</si>
  <si>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</si>
  <si>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</si>
  <si>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</si>
  <si>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</si>
  <si>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</si>
  <si>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</si>
  <si>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</si>
  <si>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</si>
  <si>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</si>
  <si>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</si>
  <si>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</si>
  <si>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</si>
  <si>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</si>
  <si>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</si>
  <si>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</si>
  <si>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</si>
  <si>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</si>
  <si>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</si>
  <si>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</si>
  <si>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</si>
  <si>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</si>
  <si>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</si>
  <si>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</si>
  <si>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049-25</t>
  </si>
  <si>
    <t>на поставку реагентов для автоматического окрашивания по Грамму клинических образцов</t>
  </si>
  <si>
    <t>уп</t>
  </si>
  <si>
    <t>Фуксина раствор ацетоновый</t>
  </si>
  <si>
    <t>Йодный раствор</t>
  </si>
  <si>
    <t>Кристаллического фиолетового раствор</t>
  </si>
  <si>
    <t>Раствор для чистки насадок</t>
  </si>
  <si>
    <t>Раствор Сафранина</t>
  </si>
  <si>
    <t>Спиртовой раствор фуксина для контрастирующего окрашивания</t>
  </si>
  <si>
    <t>КП вх.620-03/25от 13.03.2025</t>
  </si>
  <si>
    <t>КП вх.621-03/25от 13.03.2025</t>
  </si>
  <si>
    <t>КП вх.622-03/25от 13.03.2025</t>
  </si>
  <si>
    <t>Исходя из имеющегося у Заказчика объёма финансового обеспечения для осуществления закупки НМЦД устанавливается в размере 80336,70 руб. (восемьдесят тысяч триста тридцать шесть рублей семьдесят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</si>
</sst>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zoomScale="85" zoomScaleNormal="85" zoomScalePageLayoutView="70" workbookViewId="0">
      <selection activeCell="C16" sqref="A16:D16"/>
    </sheetView>
  </sheetViews>
  <sheetFormatPr defaultRowHeight="15" x14ac:dyDescent="0.25"/>
  <cols>
    <col min="1" max="1" width="6.140625" style="12" bestFit="1" customWidth="1"/>
    <col min="2" max="2" width="37.42578125" style="12" customWidth="1"/>
    <col min="3" max="3" width="11.7109375" style="12" customWidth="1"/>
    <col min="4" max="4" width="7.140625" style="12" bestFit="1" customWidth="1"/>
    <col min="5" max="7" width="17.5703125" style="1" customWidth="1"/>
    <col min="8" max="8" width="21.5703125" style="1" hidden="1" customWidth="1"/>
    <col min="9" max="9" width="22.42578125" style="1" hidden="1" customWidth="1"/>
    <col min="10" max="10" width="19.5703125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12" customWidth="1"/>
    <col min="17" max="17" width="12.5703125" style="12" customWidth="1"/>
    <col min="18" max="18" width="10.28515625" style="12" customWidth="1"/>
    <col min="19" max="19" width="22.42578125" style="12" bestFit="1" customWidth="1"/>
    <col min="20" max="20" width="17.5703125" style="1" customWidth="1"/>
    <col min="21" max="21" width="10.7109375" style="12" bestFit="1" customWidth="1"/>
    <col min="22" max="22" width="11.28515625" style="12" bestFit="1" customWidth="1"/>
    <col min="23" max="23" width="10.7109375" style="12" bestFit="1" customWidth="1"/>
    <col min="24" max="24" width="11.7109375" style="12" bestFit="1" customWidth="1"/>
    <col min="25" max="25" width="10.7109375" style="12" bestFit="1" customWidth="1"/>
    <col min="26" max="16384" width="9.140625" style="12"/>
  </cols>
  <sheetData>
    <row r="1" spans="1:20" x14ac:dyDescent="0.25">
      <c r="T1" s="4" t="s">
        <v>18</v>
      </c>
    </row>
    <row r="2" spans="1:20" ht="14.45" customHeight="1" x14ac:dyDescent="0.25">
      <c r="T2" s="4" t="s">
        <v>19</v>
      </c>
    </row>
    <row r="3" spans="1:20" x14ac:dyDescent="0.25">
      <c r="G3" s="26" t="s">
        <v>35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21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20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34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12</v>
      </c>
    </row>
    <row r="8" spans="1:20" x14ac:dyDescent="0.25">
      <c r="T8" s="17" t="s">
        <v>15</v>
      </c>
    </row>
    <row r="9" spans="1:20" x14ac:dyDescent="0.25">
      <c r="T9" s="17" t="s">
        <v>13</v>
      </c>
    </row>
    <row r="11" spans="1:20" ht="28.9" customHeight="1" x14ac:dyDescent="0.25">
      <c r="Q11" s="27" t="s">
        <v>29</v>
      </c>
      <c r="R11" s="27"/>
      <c r="S11" s="18"/>
      <c r="T11" s="16" t="s">
        <v>30</v>
      </c>
    </row>
    <row r="13" spans="1:20" x14ac:dyDescent="0.25">
      <c r="B13" s="31" t="s">
        <v>14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30" x14ac:dyDescent="0.25">
      <c r="A16" s="35"/>
      <c r="B16" s="36"/>
      <c r="C16" s="37"/>
      <c r="D16" s="36"/>
      <c r="E16" s="7" t="s">
        <v>45</v>
      </c>
      <c r="F16" s="7" t="s">
        <v>44</v>
      </c>
      <c r="G16" s="7" t="s">
        <v>43</v>
      </c>
      <c r="H16" s="19"/>
      <c r="I16" s="19"/>
      <c r="J16" s="19"/>
      <c r="K16" s="8"/>
      <c r="L16" s="8"/>
      <c r="M16" s="7"/>
      <c r="N16" s="7"/>
      <c r="O16" s="13"/>
      <c r="P16" s="10"/>
      <c r="Q16" s="10"/>
      <c r="R16" s="10"/>
      <c r="S16" s="10"/>
      <c r="T16" s="13"/>
    </row>
    <row r="17" spans="1:22" ht="30" customHeight="1" x14ac:dyDescent="0.25">
      <c r="A17" s="24" t="s">
        <v>0</v>
      </c>
      <c r="B17" s="24" t="s">
        <v>1</v>
      </c>
      <c r="C17" s="24" t="s">
        <v>2</v>
      </c>
      <c r="D17" s="24"/>
      <c r="E17" s="8" t="s">
        <v>22</v>
      </c>
      <c r="F17" s="8" t="s">
        <v>23</v>
      </c>
      <c r="G17" s="8" t="s">
        <v>24</v>
      </c>
      <c r="H17" s="13" t="s">
        <v>25</v>
      </c>
      <c r="I17" s="13" t="s">
        <v>26</v>
      </c>
      <c r="J17" s="13" t="s">
        <v>27</v>
      </c>
      <c r="K17" s="13" t="s">
        <v>28</v>
      </c>
      <c r="L17" s="13" t="s">
        <v>31</v>
      </c>
      <c r="M17" s="13" t="s">
        <v>32</v>
      </c>
      <c r="N17" s="13" t="s">
        <v>33</v>
      </c>
      <c r="O17" s="38" t="s">
        <v>11</v>
      </c>
      <c r="P17" s="24" t="s">
        <v>8</v>
      </c>
      <c r="Q17" s="24" t="s">
        <v>9</v>
      </c>
      <c r="R17" s="24" t="s">
        <v>10</v>
      </c>
      <c r="S17" s="24" t="s">
        <v>6</v>
      </c>
      <c r="T17" s="34" t="s">
        <v>7</v>
      </c>
    </row>
    <row r="18" spans="1:22" ht="54.75" customHeight="1" x14ac:dyDescent="0.25">
      <c r="A18" s="25"/>
      <c r="B18" s="25"/>
      <c r="C18" s="11" t="s">
        <v>3</v>
      </c>
      <c r="D18" s="11" t="s">
        <v>4</v>
      </c>
      <c r="E18" s="14" t="s">
        <v>5</v>
      </c>
      <c r="F18" s="14" t="s">
        <v>5</v>
      </c>
      <c r="G18" s="14" t="s">
        <v>5</v>
      </c>
      <c r="H18" s="14" t="s">
        <v>5</v>
      </c>
      <c r="I18" s="8" t="s">
        <v>5</v>
      </c>
      <c r="J18" s="14" t="s">
        <v>5</v>
      </c>
      <c r="K18" s="14" t="s">
        <v>5</v>
      </c>
      <c r="L18" s="14" t="s">
        <v>5</v>
      </c>
      <c r="M18" s="14" t="s">
        <v>5</v>
      </c>
      <c r="N18" s="14" t="s">
        <v>5</v>
      </c>
      <c r="O18" s="39"/>
      <c r="P18" s="24"/>
      <c r="Q18" s="24"/>
      <c r="R18" s="24"/>
      <c r="S18" s="24"/>
      <c r="T18" s="34"/>
    </row>
    <row r="19" spans="1:22" x14ac:dyDescent="0.25">
      <c r="A19" s="21">
        <v>1</v>
      </c>
      <c r="B19" s="9" t="s">
        <v>41</v>
      </c>
      <c r="C19" s="22" t="s">
        <v>36</v>
      </c>
      <c r="D19" s="10">
        <v>1</v>
      </c>
      <c r="E19" s="8">
        <v>10900</v>
      </c>
      <c r="F19" s="8">
        <v>11257.5</v>
      </c>
      <c r="G19" s="8">
        <v>11793.5</v>
      </c>
      <c r="H19" s="8"/>
      <c r="I19" s="8"/>
      <c r="J19" s="8"/>
      <c r="K19" s="8"/>
      <c r="L19" s="8"/>
      <c r="M19" s="8"/>
      <c r="N19" s="13"/>
      <c r="O19" s="13">
        <f>ROUND(AVERAGE(E19:G19),2)</f>
        <v>11317</v>
      </c>
      <c r="P19" s="10">
        <f xml:space="preserve"> COUNT(E19:G19)</f>
        <v>3</v>
      </c>
      <c r="Q19" s="10">
        <f>STDEV(E19:G19)</f>
        <v>449.71185218982163</v>
      </c>
      <c r="R19" s="10">
        <f>Q19/O19*100</f>
        <v>3.9737726622764127</v>
      </c>
      <c r="S19" s="10" t="str">
        <f>IF(R19&lt;33,"ОДНОРОДНЫЕ","НЕОДНОРОДНЫЕ")</f>
        <v>ОДНОРОДНЫЕ</v>
      </c>
      <c r="T19" s="13">
        <f>D19*O19</f>
        <v>11317</v>
      </c>
    </row>
    <row r="20" spans="1:22" x14ac:dyDescent="0.25">
      <c r="A20" s="21">
        <v>2</v>
      </c>
      <c r="B20" s="9" t="s">
        <v>37</v>
      </c>
      <c r="C20" s="22" t="s">
        <v>36</v>
      </c>
      <c r="D20" s="15">
        <v>1</v>
      </c>
      <c r="E20" s="8">
        <v>14616</v>
      </c>
      <c r="F20" s="8">
        <v>15095.3</v>
      </c>
      <c r="G20" s="8">
        <v>15814.1</v>
      </c>
      <c r="H20" s="8"/>
      <c r="I20" s="8"/>
      <c r="J20" s="8"/>
      <c r="K20" s="8"/>
      <c r="L20" s="8"/>
      <c r="M20" s="8"/>
      <c r="N20" s="13"/>
      <c r="O20" s="13">
        <f t="shared" ref="O20:O24" si="0">ROUND(AVERAGE(E20:G20),2)</f>
        <v>15175.13</v>
      </c>
      <c r="P20" s="10">
        <f t="shared" ref="P20:P24" si="1" xml:space="preserve"> COUNT(E20:G20)</f>
        <v>3</v>
      </c>
      <c r="Q20" s="10">
        <f t="shared" ref="Q20:Q24" si="2">STDEV(E20:G20)</f>
        <v>603.02646984467742</v>
      </c>
      <c r="R20" s="10">
        <f t="shared" ref="R20:R24" si="3">Q20/O20*100</f>
        <v>3.9737812450020358</v>
      </c>
      <c r="S20" s="10" t="str">
        <f t="shared" ref="S20:S24" si="4">IF(R20&lt;33,"ОДНОРОДНЫЕ","НЕОДНОРОДНЫЕ")</f>
        <v>ОДНОРОДНЫЕ</v>
      </c>
      <c r="T20" s="13">
        <f t="shared" ref="T20:T24" si="5">D20*O20</f>
        <v>15175.13</v>
      </c>
    </row>
    <row r="21" spans="1:22" ht="30" x14ac:dyDescent="0.25">
      <c r="A21" s="21">
        <v>3</v>
      </c>
      <c r="B21" s="9" t="s">
        <v>42</v>
      </c>
      <c r="C21" s="22" t="s">
        <v>36</v>
      </c>
      <c r="D21" s="15">
        <v>1</v>
      </c>
      <c r="E21" s="8">
        <v>14616</v>
      </c>
      <c r="F21" s="8">
        <v>15095.3</v>
      </c>
      <c r="G21" s="8">
        <v>15814.1</v>
      </c>
      <c r="H21" s="8"/>
      <c r="I21" s="8"/>
      <c r="J21" s="8"/>
      <c r="K21" s="8"/>
      <c r="L21" s="8"/>
      <c r="M21" s="8"/>
      <c r="N21" s="13"/>
      <c r="O21" s="13">
        <f t="shared" si="0"/>
        <v>15175.13</v>
      </c>
      <c r="P21" s="10">
        <f t="shared" si="1"/>
        <v>3</v>
      </c>
      <c r="Q21" s="10">
        <f t="shared" si="2"/>
        <v>603.02646984467742</v>
      </c>
      <c r="R21" s="10">
        <f t="shared" si="3"/>
        <v>3.9737812450020358</v>
      </c>
      <c r="S21" s="10" t="str">
        <f t="shared" si="4"/>
        <v>ОДНОРОДНЫЕ</v>
      </c>
      <c r="T21" s="13">
        <f t="shared" si="5"/>
        <v>15175.13</v>
      </c>
    </row>
    <row r="22" spans="1:22" x14ac:dyDescent="0.25">
      <c r="A22" s="21">
        <v>4</v>
      </c>
      <c r="B22" s="9" t="s">
        <v>38</v>
      </c>
      <c r="C22" s="22" t="s">
        <v>36</v>
      </c>
      <c r="D22" s="15">
        <v>1</v>
      </c>
      <c r="E22" s="8">
        <v>6889.9</v>
      </c>
      <c r="F22" s="8">
        <v>7115.9</v>
      </c>
      <c r="G22" s="8">
        <v>7454.7</v>
      </c>
      <c r="H22" s="8"/>
      <c r="I22" s="8"/>
      <c r="J22" s="8"/>
      <c r="K22" s="8"/>
      <c r="L22" s="8"/>
      <c r="M22" s="8"/>
      <c r="N22" s="13"/>
      <c r="O22" s="13">
        <f t="shared" si="0"/>
        <v>7153.5</v>
      </c>
      <c r="P22" s="10">
        <f t="shared" si="1"/>
        <v>3</v>
      </c>
      <c r="Q22" s="10">
        <f t="shared" si="2"/>
        <v>284.27113817621381</v>
      </c>
      <c r="R22" s="10">
        <f t="shared" si="3"/>
        <v>3.9738748609242163</v>
      </c>
      <c r="S22" s="10" t="str">
        <f t="shared" si="4"/>
        <v>ОДНОРОДНЫЕ</v>
      </c>
      <c r="T22" s="13">
        <f t="shared" si="5"/>
        <v>7153.5</v>
      </c>
    </row>
    <row r="23" spans="1:22" ht="30" x14ac:dyDescent="0.25">
      <c r="A23" s="21">
        <v>5</v>
      </c>
      <c r="B23" s="9" t="s">
        <v>39</v>
      </c>
      <c r="C23" s="22" t="s">
        <v>36</v>
      </c>
      <c r="D23" s="15">
        <v>1</v>
      </c>
      <c r="E23" s="8">
        <v>19275.900000000001</v>
      </c>
      <c r="F23" s="8">
        <v>19908</v>
      </c>
      <c r="G23" s="8">
        <v>20856</v>
      </c>
      <c r="H23" s="8"/>
      <c r="I23" s="8"/>
      <c r="J23" s="8"/>
      <c r="K23" s="8"/>
      <c r="L23" s="8"/>
      <c r="M23" s="8"/>
      <c r="N23" s="13"/>
      <c r="O23" s="13">
        <f t="shared" si="0"/>
        <v>20013.3</v>
      </c>
      <c r="P23" s="10">
        <f t="shared" si="1"/>
        <v>3</v>
      </c>
      <c r="Q23" s="10">
        <f t="shared" si="2"/>
        <v>795.29558655885853</v>
      </c>
      <c r="R23" s="10">
        <f t="shared" si="3"/>
        <v>3.9738353322983144</v>
      </c>
      <c r="S23" s="10" t="str">
        <f t="shared" si="4"/>
        <v>ОДНОРОДНЫЕ</v>
      </c>
      <c r="T23" s="13">
        <f t="shared" si="5"/>
        <v>20013.3</v>
      </c>
    </row>
    <row r="24" spans="1:22" x14ac:dyDescent="0.25">
      <c r="A24" s="21">
        <v>6</v>
      </c>
      <c r="B24" s="9" t="s">
        <v>40</v>
      </c>
      <c r="C24" s="22" t="s">
        <v>36</v>
      </c>
      <c r="D24" s="15">
        <v>1</v>
      </c>
      <c r="E24" s="8">
        <v>14038.9</v>
      </c>
      <c r="F24" s="8">
        <v>14499.2</v>
      </c>
      <c r="G24" s="8">
        <v>15189.6</v>
      </c>
      <c r="H24" s="8"/>
      <c r="I24" s="8"/>
      <c r="J24" s="8"/>
      <c r="K24" s="8"/>
      <c r="L24" s="8"/>
      <c r="M24" s="8"/>
      <c r="N24" s="13"/>
      <c r="O24" s="13">
        <f t="shared" si="0"/>
        <v>14575.9</v>
      </c>
      <c r="P24" s="10">
        <f t="shared" si="1"/>
        <v>3</v>
      </c>
      <c r="Q24" s="10">
        <f t="shared" si="2"/>
        <v>579.17164122563906</v>
      </c>
      <c r="R24" s="10">
        <f t="shared" si="3"/>
        <v>3.9734880263012169</v>
      </c>
      <c r="S24" s="10" t="str">
        <f t="shared" si="4"/>
        <v>ОДНОРОДНЫЕ</v>
      </c>
      <c r="T24" s="13">
        <f t="shared" si="5"/>
        <v>14575.9</v>
      </c>
    </row>
    <row r="25" spans="1:22" x14ac:dyDescent="0.25">
      <c r="E25" s="6">
        <f t="shared" ref="E25:F25" si="6">SUMPRODUCT($D$19:$D$24,E19:E24)</f>
        <v>80336.7</v>
      </c>
      <c r="F25" s="6">
        <f t="shared" si="6"/>
        <v>82971.199999999997</v>
      </c>
      <c r="G25" s="6">
        <f>SUMPRODUCT($D$19:$D$24,G19:G24)</f>
        <v>86922</v>
      </c>
      <c r="H25" s="23"/>
      <c r="I25" s="23"/>
      <c r="J25" s="23"/>
      <c r="K25" s="23"/>
      <c r="L25" s="23"/>
      <c r="M25" s="23"/>
      <c r="N25" s="23"/>
      <c r="U25" s="6"/>
      <c r="V25" s="1"/>
    </row>
    <row r="26" spans="1:22" s="20" customFormat="1" x14ac:dyDescent="0.25"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1"/>
      <c r="T26" s="1"/>
      <c r="U26" s="6"/>
      <c r="V26" s="1"/>
    </row>
    <row r="27" spans="1:22" x14ac:dyDescent="0.25">
      <c r="A27" s="32" t="s">
        <v>17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V27" s="6"/>
    </row>
    <row r="28" spans="1:22" x14ac:dyDescent="0.25">
      <c r="A28" s="33" t="s">
        <v>16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2" ht="1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6"/>
    </row>
    <row r="30" spans="1:22" s="18" customFormat="1" x14ac:dyDescent="0.25">
      <c r="A30" s="28" t="s">
        <v>46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"/>
      <c r="V30" s="2"/>
    </row>
    <row r="31" spans="1:22" x14ac:dyDescent="0.25">
      <c r="R31" s="6"/>
      <c r="S31" s="6"/>
    </row>
    <row r="33" spans="16:19" x14ac:dyDescent="0.25">
      <c r="Q33" s="6"/>
    </row>
    <row r="34" spans="16:19" x14ac:dyDescent="0.25">
      <c r="R34" s="6"/>
      <c r="S34" s="6"/>
    </row>
    <row r="35" spans="16:19" x14ac:dyDescent="0.25">
      <c r="R35" s="6"/>
    </row>
    <row r="36" spans="16:19" x14ac:dyDescent="0.25">
      <c r="P36" s="6"/>
      <c r="S36" s="6"/>
    </row>
  </sheetData>
  <mergeCells count="18">
    <mergeCell ref="A30:T30"/>
    <mergeCell ref="A29:T29"/>
    <mergeCell ref="B13:S13"/>
    <mergeCell ref="A27:T27"/>
    <mergeCell ref="A28:T28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  <mergeCell ref="G3:T3"/>
    <mergeCell ref="B17:B18"/>
    <mergeCell ref="C17:D17"/>
    <mergeCell ref="Q11:R11"/>
  </mergeCells>
  <conditionalFormatting sqref="S19:S24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24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2025-03-17T09:41:48Z</dcterms:modified>
</cp:coreProperties>
</file>