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4" i="1" l="1"/>
  <c r="J34" i="1" s="1"/>
  <c r="G34" i="1"/>
  <c r="F34" i="1"/>
  <c r="J33" i="1"/>
  <c r="K33" i="1" s="1"/>
  <c r="L33" i="1" s="1"/>
  <c r="H33" i="1"/>
  <c r="M33" i="1"/>
  <c r="I33" i="1"/>
  <c r="I34" i="1" l="1"/>
  <c r="H34" i="1"/>
  <c r="K34" i="1" s="1"/>
  <c r="J31" i="1"/>
  <c r="I31" i="1"/>
  <c r="H31" i="1"/>
  <c r="M31" i="1" s="1"/>
  <c r="K31" i="1" l="1"/>
  <c r="L31" i="1" s="1"/>
  <c r="J30" i="1"/>
  <c r="I30" i="1"/>
  <c r="H30" i="1"/>
  <c r="M30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H24" i="1"/>
  <c r="M24" i="1" s="1"/>
  <c r="I24" i="1"/>
  <c r="J24" i="1"/>
  <c r="H25" i="1"/>
  <c r="I25" i="1"/>
  <c r="J25" i="1"/>
  <c r="H26" i="1"/>
  <c r="M26" i="1" s="1"/>
  <c r="I26" i="1"/>
  <c r="J26" i="1"/>
  <c r="K26" i="1" l="1"/>
  <c r="L26" i="1" s="1"/>
  <c r="K24" i="1"/>
  <c r="L24" i="1" s="1"/>
  <c r="K25" i="1"/>
  <c r="L25" i="1" s="1"/>
  <c r="K30" i="1"/>
  <c r="L30" i="1" s="1"/>
  <c r="M25" i="1"/>
  <c r="K23" i="1"/>
  <c r="L23" i="1" s="1"/>
  <c r="K22" i="1"/>
  <c r="L22" i="1" s="1"/>
  <c r="K21" i="1"/>
  <c r="L21" i="1" s="1"/>
  <c r="H32" i="1"/>
  <c r="M32" i="1" s="1"/>
  <c r="I32" i="1"/>
  <c r="J32" i="1"/>
  <c r="K32" i="1" l="1"/>
  <c r="L32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K29" i="1" l="1"/>
  <c r="L29" i="1" s="1"/>
  <c r="K28" i="1"/>
  <c r="L28" i="1" s="1"/>
  <c r="K27" i="1"/>
  <c r="L27" i="1" s="1"/>
  <c r="H20" i="1" l="1"/>
  <c r="M20" i="1" l="1"/>
  <c r="M34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<sst xmlns="http://schemas.openxmlformats.org/spreadsheetml/2006/main" count="63" uniqueCount="36">
  <si>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</si>
  <si>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</si>
  <si>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</si>
  <si>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</si>
  <si>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</si>
  <si>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</si>
  <si>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</si>
  <si>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</si>
  <si>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</si>
  <si>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</si>
  <si>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</si>
  <si>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</si>
  <si>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</si>
  <si>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</si>
  <si>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</si>
  <si>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</si>
  <si>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</si>
  <si>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</si>
  <si>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</si>
  <si>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</si>
  <si>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</si>
  <si>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</si>
  <si>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</si>
  <si>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</si>
  <si>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</si>
  <si>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</si>
  <si>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</si>
  <si>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</si>
  <si>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шт.</t>
  </si>
  <si>
    <t>№ 048-25</t>
  </si>
  <si>
    <t>на поставку шприцев медицинских</t>
  </si>
  <si>
    <t>КП вх. № 578-03/25 от 11.03.2025</t>
  </si>
  <si>
    <t>КП вх. № 576-03/25 от 11.03.2025</t>
  </si>
  <si>
    <t>КП вх. № 577-03/25 от 11.03.2025</t>
  </si>
  <si>
    <t>Шприц общего назначения</t>
  </si>
  <si>
    <t>Исходя из имеющегося у Заказчика объёма финансового обеспечения для осуществления закупки НМЦД устанавливается в размере 3 629 906 руб. (три миллиона шестьсот двадцать девять тысяч девятьсот шесть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</si>
</sst>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2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</cellXfs>
  <cellStyles count="2">
    <cellStyle name="Обычный" xfId="0" builtinId="0"/>
    <cellStyle name="Хороший" xfId="1" builtinId="26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2"/>
  <sheetViews>
    <sheetView tabSelected="1" topLeftCell="A10" zoomScaleNormal="100" zoomScalePageLayoutView="70" workbookViewId="0">
      <selection activeCell="A38" sqref="A38:M38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0.7109375" style="10" bestFit="1" customWidth="1"/>
    <col min="16" max="16" width="11.7109375" style="10" bestFit="1" customWidth="1"/>
    <col min="17" max="17" width="10.7109375" style="10" bestFit="1" customWidth="1"/>
    <col min="18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6" t="s">
        <v>30</v>
      </c>
      <c r="F3" s="46"/>
      <c r="G3" s="46"/>
      <c r="H3" s="46"/>
      <c r="I3" s="46"/>
      <c r="J3" s="46"/>
      <c r="K3" s="46"/>
      <c r="L3" s="46"/>
      <c r="M3" s="46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50" t="s">
        <v>16</v>
      </c>
      <c r="K12" s="50"/>
      <c r="M12" s="1" t="s">
        <v>14</v>
      </c>
    </row>
    <row r="14" spans="2:13" x14ac:dyDescent="0.25">
      <c r="B14" s="50" t="s">
        <v>15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2:13" hidden="1" x14ac:dyDescent="0.25"/>
    <row r="17" spans="1:16" ht="54.6" customHeight="1" x14ac:dyDescent="0.25">
      <c r="A17" s="53"/>
      <c r="B17" s="54"/>
      <c r="C17" s="55"/>
      <c r="D17" s="54"/>
      <c r="E17" s="13" t="s">
        <v>32</v>
      </c>
      <c r="F17" s="13" t="s">
        <v>33</v>
      </c>
      <c r="G17" s="13" t="s">
        <v>31</v>
      </c>
      <c r="H17" s="12"/>
      <c r="I17" s="14"/>
      <c r="J17" s="14"/>
      <c r="K17" s="14"/>
      <c r="L17" s="14"/>
      <c r="M17" s="12"/>
    </row>
    <row r="18" spans="1:16" ht="30" customHeight="1" x14ac:dyDescent="0.25">
      <c r="A18" s="44" t="s">
        <v>0</v>
      </c>
      <c r="B18" s="44" t="s">
        <v>1</v>
      </c>
      <c r="C18" s="44" t="s">
        <v>2</v>
      </c>
      <c r="D18" s="44"/>
      <c r="E18" s="23" t="s">
        <v>24</v>
      </c>
      <c r="F18" s="23" t="s">
        <v>25</v>
      </c>
      <c r="G18" s="23" t="s">
        <v>26</v>
      </c>
      <c r="H18" s="56" t="s">
        <v>11</v>
      </c>
      <c r="I18" s="44" t="s">
        <v>8</v>
      </c>
      <c r="J18" s="44" t="s">
        <v>9</v>
      </c>
      <c r="K18" s="44" t="s">
        <v>10</v>
      </c>
      <c r="L18" s="44" t="s">
        <v>6</v>
      </c>
      <c r="M18" s="52" t="s">
        <v>7</v>
      </c>
    </row>
    <row r="19" spans="1:16" x14ac:dyDescent="0.25">
      <c r="A19" s="45"/>
      <c r="B19" s="45"/>
      <c r="C19" s="15" t="s">
        <v>3</v>
      </c>
      <c r="D19" s="15" t="s">
        <v>4</v>
      </c>
      <c r="E19" s="16" t="s">
        <v>5</v>
      </c>
      <c r="F19" s="16" t="s">
        <v>5</v>
      </c>
      <c r="G19" s="12" t="s">
        <v>5</v>
      </c>
      <c r="H19" s="57"/>
      <c r="I19" s="44"/>
      <c r="J19" s="44"/>
      <c r="K19" s="44"/>
      <c r="L19" s="44"/>
      <c r="M19" s="52"/>
      <c r="O19" s="58"/>
    </row>
    <row r="20" spans="1:16" s="11" customFormat="1" x14ac:dyDescent="0.25">
      <c r="A20" s="17">
        <v>1</v>
      </c>
      <c r="B20" s="39" t="s">
        <v>34</v>
      </c>
      <c r="C20" s="38" t="s">
        <v>28</v>
      </c>
      <c r="D20" s="24">
        <v>7200</v>
      </c>
      <c r="E20" s="18">
        <v>6.9</v>
      </c>
      <c r="F20" s="12">
        <v>6.79</v>
      </c>
      <c r="G20" s="12">
        <v>6.59</v>
      </c>
      <c r="H20" s="12">
        <f>ROUND(AVERAGE(E20:G20),2)</f>
        <v>6.76</v>
      </c>
      <c r="I20" s="14">
        <f t="shared" ref="I20:I31" si="0" xml:space="preserve"> COUNT(E20:G20)</f>
        <v>3</v>
      </c>
      <c r="J20" s="14">
        <f t="shared" ref="J20:J31" si="1">STDEV(E20:G20)</f>
        <v>0.15716233645501734</v>
      </c>
      <c r="K20" s="14">
        <f t="shared" ref="K20:K31" si="2">J20/H20*100</f>
        <v>2.3248866339499608</v>
      </c>
      <c r="L20" s="14" t="str">
        <f t="shared" ref="L20:L31" si="3">IF(K20&lt;33,"ОДНОРОДНЫЕ","НЕОДНОРОДНЫЕ")</f>
        <v>ОДНОРОДНЫЕ</v>
      </c>
      <c r="M20" s="12">
        <f t="shared" ref="M20:M31" si="4">D20*H20</f>
        <v>48672</v>
      </c>
      <c r="O20" s="59"/>
      <c r="P20" s="28"/>
    </row>
    <row r="21" spans="1:16" s="30" customFormat="1" x14ac:dyDescent="0.25">
      <c r="A21" s="17">
        <v>2</v>
      </c>
      <c r="B21" s="39" t="s">
        <v>34</v>
      </c>
      <c r="C21" s="38" t="s">
        <v>27</v>
      </c>
      <c r="D21" s="24">
        <v>60000</v>
      </c>
      <c r="E21" s="18">
        <v>6.61</v>
      </c>
      <c r="F21" s="31">
        <v>6.66</v>
      </c>
      <c r="G21" s="31">
        <v>6.59</v>
      </c>
      <c r="H21" s="31">
        <f t="shared" ref="H21:H23" si="5">ROUND(AVERAGE(E21:G21),2)</f>
        <v>6.62</v>
      </c>
      <c r="I21" s="29">
        <f t="shared" si="0"/>
        <v>3</v>
      </c>
      <c r="J21" s="29">
        <f t="shared" si="1"/>
        <v>3.6055512754639987E-2</v>
      </c>
      <c r="K21" s="29">
        <f t="shared" si="2"/>
        <v>0.54464520777401793</v>
      </c>
      <c r="L21" s="29" t="str">
        <f t="shared" si="3"/>
        <v>ОДНОРОДНЫЕ</v>
      </c>
      <c r="M21" s="31">
        <f t="shared" si="4"/>
        <v>397200</v>
      </c>
      <c r="O21" s="59"/>
      <c r="P21" s="28"/>
    </row>
    <row r="22" spans="1:16" s="30" customFormat="1" x14ac:dyDescent="0.25">
      <c r="A22" s="17">
        <v>3</v>
      </c>
      <c r="B22" s="39" t="s">
        <v>34</v>
      </c>
      <c r="C22" s="38" t="s">
        <v>28</v>
      </c>
      <c r="D22" s="24">
        <v>30000</v>
      </c>
      <c r="E22" s="18">
        <v>7.55</v>
      </c>
      <c r="F22" s="31">
        <v>7.74</v>
      </c>
      <c r="G22" s="31">
        <v>7.34</v>
      </c>
      <c r="H22" s="31">
        <f t="shared" si="5"/>
        <v>7.54</v>
      </c>
      <c r="I22" s="29">
        <f t="shared" si="0"/>
        <v>3</v>
      </c>
      <c r="J22" s="29">
        <f t="shared" si="1"/>
        <v>0.20008331597945242</v>
      </c>
      <c r="K22" s="29">
        <f t="shared" si="2"/>
        <v>2.6536248803640907</v>
      </c>
      <c r="L22" s="29" t="str">
        <f t="shared" si="3"/>
        <v>ОДНОРОДНЫЕ</v>
      </c>
      <c r="M22" s="31">
        <f t="shared" si="4"/>
        <v>226200</v>
      </c>
      <c r="O22" s="59"/>
      <c r="P22" s="28"/>
    </row>
    <row r="23" spans="1:16" s="30" customFormat="1" x14ac:dyDescent="0.25">
      <c r="A23" s="17">
        <v>4</v>
      </c>
      <c r="B23" s="39" t="s">
        <v>34</v>
      </c>
      <c r="C23" s="38" t="s">
        <v>27</v>
      </c>
      <c r="D23" s="24">
        <v>18000</v>
      </c>
      <c r="E23" s="18">
        <v>8.57</v>
      </c>
      <c r="F23" s="31">
        <v>8.4499999999999993</v>
      </c>
      <c r="G23" s="31">
        <v>8.39</v>
      </c>
      <c r="H23" s="31">
        <f t="shared" si="5"/>
        <v>8.4700000000000006</v>
      </c>
      <c r="I23" s="29">
        <f t="shared" si="0"/>
        <v>3</v>
      </c>
      <c r="J23" s="29">
        <f t="shared" si="1"/>
        <v>9.1651513899116785E-2</v>
      </c>
      <c r="K23" s="29">
        <f t="shared" si="2"/>
        <v>1.0820721829883917</v>
      </c>
      <c r="L23" s="29" t="str">
        <f t="shared" si="3"/>
        <v>ОДНОРОДНЫЕ</v>
      </c>
      <c r="M23" s="31">
        <f t="shared" si="4"/>
        <v>152460</v>
      </c>
      <c r="O23" s="59"/>
      <c r="P23" s="28"/>
    </row>
    <row r="24" spans="1:16" s="30" customFormat="1" x14ac:dyDescent="0.25">
      <c r="A24" s="17">
        <v>5</v>
      </c>
      <c r="B24" s="39" t="s">
        <v>34</v>
      </c>
      <c r="C24" s="38" t="s">
        <v>28</v>
      </c>
      <c r="D24" s="24">
        <v>23800</v>
      </c>
      <c r="E24" s="18">
        <v>7.45</v>
      </c>
      <c r="F24" s="31">
        <v>7.5</v>
      </c>
      <c r="G24" s="31">
        <v>7.34</v>
      </c>
      <c r="H24" s="31">
        <f t="shared" ref="H24:H26" si="6">ROUND(AVERAGE(E24:G24),2)</f>
        <v>7.43</v>
      </c>
      <c r="I24" s="29">
        <f t="shared" ref="I24:I26" si="7" xml:space="preserve"> COUNT(E24:G24)</f>
        <v>3</v>
      </c>
      <c r="J24" s="29">
        <f t="shared" ref="J24:J26" si="8">STDEV(E24:G24)</f>
        <v>8.1853527718724603E-2</v>
      </c>
      <c r="K24" s="29">
        <f t="shared" ref="K24:K26" si="9">J24/H24*100</f>
        <v>1.1016625534148667</v>
      </c>
      <c r="L24" s="29" t="str">
        <f t="shared" ref="L24:L26" si="10">IF(K24&lt;33,"ОДНОРОДНЫЕ","НЕОДНОРОДНЫЕ")</f>
        <v>ОДНОРОДНЫЕ</v>
      </c>
      <c r="M24" s="31">
        <f t="shared" ref="M24:M26" si="11">D24*H24</f>
        <v>176834</v>
      </c>
      <c r="O24" s="59"/>
      <c r="P24" s="28"/>
    </row>
    <row r="25" spans="1:16" s="30" customFormat="1" x14ac:dyDescent="0.25">
      <c r="A25" s="17">
        <v>6</v>
      </c>
      <c r="B25" s="39" t="s">
        <v>34</v>
      </c>
      <c r="C25" s="38" t="s">
        <v>27</v>
      </c>
      <c r="D25" s="24">
        <v>5000</v>
      </c>
      <c r="E25" s="18">
        <v>39.53</v>
      </c>
      <c r="F25" s="31">
        <v>40.5</v>
      </c>
      <c r="G25" s="31">
        <v>39</v>
      </c>
      <c r="H25" s="31">
        <f t="shared" si="6"/>
        <v>39.68</v>
      </c>
      <c r="I25" s="29">
        <f t="shared" si="7"/>
        <v>3</v>
      </c>
      <c r="J25" s="29">
        <f t="shared" si="8"/>
        <v>0.76067952077950218</v>
      </c>
      <c r="K25" s="29">
        <f t="shared" si="9"/>
        <v>1.9170350826096325</v>
      </c>
      <c r="L25" s="29" t="str">
        <f t="shared" si="10"/>
        <v>ОДНОРОДНЫЕ</v>
      </c>
      <c r="M25" s="31">
        <f t="shared" si="11"/>
        <v>198400</v>
      </c>
      <c r="O25" s="59"/>
      <c r="P25" s="28"/>
    </row>
    <row r="26" spans="1:16" s="30" customFormat="1" x14ac:dyDescent="0.25">
      <c r="A26" s="17">
        <v>7</v>
      </c>
      <c r="B26" s="39" t="s">
        <v>34</v>
      </c>
      <c r="C26" s="38" t="s">
        <v>28</v>
      </c>
      <c r="D26" s="24">
        <v>51000</v>
      </c>
      <c r="E26" s="18">
        <v>7.13</v>
      </c>
      <c r="F26" s="31">
        <v>7.55</v>
      </c>
      <c r="G26" s="31">
        <v>7.09</v>
      </c>
      <c r="H26" s="31">
        <f t="shared" si="6"/>
        <v>7.26</v>
      </c>
      <c r="I26" s="29">
        <f t="shared" si="7"/>
        <v>3</v>
      </c>
      <c r="J26" s="29">
        <f t="shared" si="8"/>
        <v>0.25482019804821854</v>
      </c>
      <c r="K26" s="29">
        <f t="shared" si="9"/>
        <v>3.5099200833087956</v>
      </c>
      <c r="L26" s="29" t="str">
        <f t="shared" si="10"/>
        <v>ОДНОРОДНЫЕ</v>
      </c>
      <c r="M26" s="31">
        <f t="shared" si="11"/>
        <v>370260</v>
      </c>
      <c r="O26" s="59"/>
      <c r="P26" s="28"/>
    </row>
    <row r="27" spans="1:16" s="25" customFormat="1" x14ac:dyDescent="0.25">
      <c r="A27" s="17">
        <v>8</v>
      </c>
      <c r="B27" s="39" t="s">
        <v>34</v>
      </c>
      <c r="C27" s="38" t="s">
        <v>27</v>
      </c>
      <c r="D27" s="24">
        <v>10000</v>
      </c>
      <c r="E27" s="18">
        <v>23.25</v>
      </c>
      <c r="F27" s="26">
        <v>23.88</v>
      </c>
      <c r="G27" s="26">
        <v>23.09</v>
      </c>
      <c r="H27" s="26">
        <f t="shared" ref="H27:H31" si="12">ROUND(AVERAGE(E27:G27),2)</f>
        <v>23.41</v>
      </c>
      <c r="I27" s="27">
        <f t="shared" si="0"/>
        <v>3</v>
      </c>
      <c r="J27" s="27">
        <f t="shared" si="1"/>
        <v>0.41765216787816739</v>
      </c>
      <c r="K27" s="27">
        <f t="shared" si="2"/>
        <v>1.7840758986679515</v>
      </c>
      <c r="L27" s="27" t="str">
        <f t="shared" si="3"/>
        <v>ОДНОРОДНЫЕ</v>
      </c>
      <c r="M27" s="26">
        <f t="shared" si="4"/>
        <v>234100</v>
      </c>
      <c r="O27" s="59"/>
      <c r="P27" s="28"/>
    </row>
    <row r="28" spans="1:16" s="25" customFormat="1" x14ac:dyDescent="0.25">
      <c r="A28" s="17">
        <v>9</v>
      </c>
      <c r="B28" s="39" t="s">
        <v>34</v>
      </c>
      <c r="C28" s="38" t="s">
        <v>28</v>
      </c>
      <c r="D28" s="24">
        <v>20000</v>
      </c>
      <c r="E28" s="18">
        <v>8.5</v>
      </c>
      <c r="F28" s="26">
        <v>8.93</v>
      </c>
      <c r="G28" s="26">
        <v>8.39</v>
      </c>
      <c r="H28" s="26">
        <f t="shared" si="12"/>
        <v>8.61</v>
      </c>
      <c r="I28" s="27">
        <f t="shared" si="0"/>
        <v>3</v>
      </c>
      <c r="J28" s="27">
        <f t="shared" si="1"/>
        <v>0.2853652630109928</v>
      </c>
      <c r="K28" s="27">
        <f t="shared" si="2"/>
        <v>3.3143468410103698</v>
      </c>
      <c r="L28" s="27" t="str">
        <f t="shared" si="3"/>
        <v>ОДНОРОДНЫЕ</v>
      </c>
      <c r="M28" s="26">
        <f t="shared" si="4"/>
        <v>172200</v>
      </c>
      <c r="O28" s="59"/>
      <c r="P28" s="28"/>
    </row>
    <row r="29" spans="1:16" s="25" customFormat="1" x14ac:dyDescent="0.25">
      <c r="A29" s="17">
        <v>10</v>
      </c>
      <c r="B29" s="39" t="s">
        <v>34</v>
      </c>
      <c r="C29" s="38" t="s">
        <v>27</v>
      </c>
      <c r="D29" s="24">
        <v>30000</v>
      </c>
      <c r="E29" s="18">
        <v>10.55</v>
      </c>
      <c r="F29" s="26">
        <v>10.6</v>
      </c>
      <c r="G29" s="26">
        <v>10.41</v>
      </c>
      <c r="H29" s="26">
        <f t="shared" si="12"/>
        <v>10.52</v>
      </c>
      <c r="I29" s="27">
        <f t="shared" si="0"/>
        <v>3</v>
      </c>
      <c r="J29" s="27">
        <f t="shared" si="1"/>
        <v>9.8488578017960932E-2</v>
      </c>
      <c r="K29" s="27">
        <f t="shared" si="2"/>
        <v>0.93620321309848797</v>
      </c>
      <c r="L29" s="27" t="str">
        <f t="shared" si="3"/>
        <v>ОДНОРОДНЫЕ</v>
      </c>
      <c r="M29" s="26">
        <f t="shared" si="4"/>
        <v>315600</v>
      </c>
      <c r="O29" s="59"/>
      <c r="P29" s="28"/>
    </row>
    <row r="30" spans="1:16" s="30" customFormat="1" x14ac:dyDescent="0.25">
      <c r="A30" s="17">
        <v>11</v>
      </c>
      <c r="B30" s="39" t="s">
        <v>34</v>
      </c>
      <c r="C30" s="38" t="s">
        <v>28</v>
      </c>
      <c r="D30" s="24">
        <v>18000</v>
      </c>
      <c r="E30" s="18">
        <v>11.78</v>
      </c>
      <c r="F30" s="31">
        <v>12</v>
      </c>
      <c r="G30" s="31">
        <v>11.54</v>
      </c>
      <c r="H30" s="31">
        <f t="shared" si="12"/>
        <v>11.77</v>
      </c>
      <c r="I30" s="29">
        <f t="shared" si="0"/>
        <v>3</v>
      </c>
      <c r="J30" s="29">
        <f t="shared" si="1"/>
        <v>0.23007245235649906</v>
      </c>
      <c r="K30" s="29">
        <f t="shared" si="2"/>
        <v>1.9547362137340616</v>
      </c>
      <c r="L30" s="29" t="str">
        <f t="shared" si="3"/>
        <v>ОДНОРОДНЫЕ</v>
      </c>
      <c r="M30" s="31">
        <f t="shared" si="4"/>
        <v>211860</v>
      </c>
      <c r="O30" s="59"/>
      <c r="P30" s="28"/>
    </row>
    <row r="31" spans="1:16" s="33" customFormat="1" x14ac:dyDescent="0.25">
      <c r="A31" s="17">
        <v>12</v>
      </c>
      <c r="B31" s="39" t="s">
        <v>34</v>
      </c>
      <c r="C31" s="38" t="s">
        <v>27</v>
      </c>
      <c r="D31" s="24">
        <v>18000</v>
      </c>
      <c r="E31" s="18">
        <v>15.75</v>
      </c>
      <c r="F31" s="34">
        <v>15.85</v>
      </c>
      <c r="G31" s="34">
        <v>15.57</v>
      </c>
      <c r="H31" s="34">
        <f t="shared" si="12"/>
        <v>15.72</v>
      </c>
      <c r="I31" s="32">
        <f t="shared" si="0"/>
        <v>3</v>
      </c>
      <c r="J31" s="32">
        <f t="shared" si="1"/>
        <v>0.14189197769195144</v>
      </c>
      <c r="K31" s="32">
        <f t="shared" si="2"/>
        <v>0.90262072323124332</v>
      </c>
      <c r="L31" s="32" t="str">
        <f t="shared" si="3"/>
        <v>ОДНОРОДНЫЕ</v>
      </c>
      <c r="M31" s="34">
        <f t="shared" si="4"/>
        <v>282960</v>
      </c>
      <c r="O31" s="59"/>
      <c r="P31" s="28"/>
    </row>
    <row r="32" spans="1:16" s="25" customFormat="1" x14ac:dyDescent="0.25">
      <c r="A32" s="37">
        <v>13</v>
      </c>
      <c r="B32" s="39" t="s">
        <v>34</v>
      </c>
      <c r="C32" s="41" t="s">
        <v>28</v>
      </c>
      <c r="D32" s="24">
        <v>18000</v>
      </c>
      <c r="E32" s="35">
        <v>33.65</v>
      </c>
      <c r="F32" s="35">
        <v>33.9</v>
      </c>
      <c r="G32" s="35">
        <v>33.46</v>
      </c>
      <c r="H32" s="35">
        <f t="shared" ref="H32" si="13">ROUND(AVERAGE(E32:G32),2)</f>
        <v>33.67</v>
      </c>
      <c r="I32" s="37">
        <f t="shared" ref="I32:I34" si="14" xml:space="preserve"> COUNT(E32:G32)</f>
        <v>3</v>
      </c>
      <c r="J32" s="37">
        <f t="shared" ref="J32" si="15">STDEV(E32:G32)</f>
        <v>0.22068076490713803</v>
      </c>
      <c r="K32" s="37">
        <f t="shared" ref="K32:K34" si="16">J32/H32*100</f>
        <v>0.65542252719672711</v>
      </c>
      <c r="L32" s="37" t="str">
        <f>IF(K32&lt;33,"ОДНОРОДНЫЕ","НЕОДНОРОДНЫЕ")</f>
        <v>ОДНОРОДНЫЕ</v>
      </c>
      <c r="M32" s="35">
        <f t="shared" ref="M32:M33" si="17">D32*H32</f>
        <v>606060</v>
      </c>
      <c r="O32" s="59"/>
      <c r="P32" s="28"/>
    </row>
    <row r="33" spans="1:16" x14ac:dyDescent="0.25">
      <c r="A33" s="37">
        <v>14</v>
      </c>
      <c r="B33" s="39" t="s">
        <v>34</v>
      </c>
      <c r="C33" s="41" t="s">
        <v>27</v>
      </c>
      <c r="D33" s="41">
        <v>2400</v>
      </c>
      <c r="E33" s="42">
        <v>119.5</v>
      </c>
      <c r="F33" s="42">
        <v>119</v>
      </c>
      <c r="G33" s="42">
        <v>118.04</v>
      </c>
      <c r="H33" s="42">
        <f>ROUND(AVERAGE(E33:G33),2)</f>
        <v>118.85</v>
      </c>
      <c r="I33" s="41">
        <f t="shared" si="14"/>
        <v>3</v>
      </c>
      <c r="J33" s="41">
        <f>STDEV(E33:G33)</f>
        <v>0.74197933484250633</v>
      </c>
      <c r="K33" s="41">
        <f t="shared" si="16"/>
        <v>0.62429897757047237</v>
      </c>
      <c r="L33" s="43" t="str">
        <f>IF(K33&lt;34,"ОДНОРОДНЫЕ","НЕОДНОРОДНЫЕ")</f>
        <v>ОДНОРОДНЫЕ</v>
      </c>
      <c r="M33" s="42">
        <f t="shared" si="17"/>
        <v>285240</v>
      </c>
      <c r="O33" s="59"/>
      <c r="P33" s="28"/>
    </row>
    <row r="34" spans="1:16" x14ac:dyDescent="0.25">
      <c r="A34" s="4"/>
      <c r="B34" s="19"/>
      <c r="C34" s="20"/>
      <c r="D34" s="21"/>
      <c r="E34" s="36">
        <f>SUMPRODUCT($D$20:$D$33,E20:E33)</f>
        <v>3672670</v>
      </c>
      <c r="F34" s="36">
        <f>SUMPRODUCT($D$20:$D$33,F20:F33)</f>
        <v>3731338</v>
      </c>
      <c r="G34" s="36">
        <f>SUMPRODUCT($D$20:$D$33,G20:G33)</f>
        <v>3629906</v>
      </c>
      <c r="H34" s="36">
        <f>ROUND(AVERAGE(E34:G34),2)</f>
        <v>3677971.33</v>
      </c>
      <c r="I34" s="37">
        <f t="shared" si="14"/>
        <v>3</v>
      </c>
      <c r="J34" s="20">
        <f>STDEV(E34:G34)</f>
        <v>50923.381244113523</v>
      </c>
      <c r="K34" s="20">
        <f t="shared" si="16"/>
        <v>1.384550793769062</v>
      </c>
      <c r="L34" s="20"/>
      <c r="M34" s="40">
        <f>SUM(M20:M33)</f>
        <v>3678046</v>
      </c>
      <c r="O34" s="59"/>
    </row>
    <row r="35" spans="1:16" x14ac:dyDescent="0.25">
      <c r="A35" s="51" t="s">
        <v>19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O35" s="58"/>
    </row>
    <row r="36" spans="1:16" x14ac:dyDescent="0.25">
      <c r="A36" s="49" t="s">
        <v>18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O36" s="58"/>
    </row>
    <row r="37" spans="1:16" ht="1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O37" s="58"/>
    </row>
    <row r="38" spans="1:16" s="4" customFormat="1" ht="37.5" customHeight="1" x14ac:dyDescent="0.25">
      <c r="A38" s="47" t="s">
        <v>35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3"/>
      <c r="O38" s="58"/>
    </row>
    <row r="39" spans="1:16" x14ac:dyDescent="0.25">
      <c r="A39" s="4"/>
      <c r="B39" s="4"/>
      <c r="C39" s="4"/>
      <c r="D39" s="4"/>
      <c r="E39" s="5"/>
      <c r="F39" s="5"/>
      <c r="G39" s="5"/>
      <c r="H39" s="5"/>
      <c r="I39" s="4"/>
      <c r="J39" s="4"/>
      <c r="K39" s="4"/>
      <c r="L39" s="4"/>
      <c r="M39" s="5"/>
      <c r="O39" s="58"/>
    </row>
    <row r="40" spans="1:16" x14ac:dyDescent="0.25">
      <c r="A40" s="4"/>
      <c r="B40" s="4"/>
      <c r="C40" s="4"/>
      <c r="D40" s="4"/>
      <c r="E40" s="5"/>
      <c r="F40" s="5"/>
      <c r="G40" s="5"/>
      <c r="H40" s="5"/>
      <c r="I40" s="4"/>
      <c r="J40" s="22"/>
      <c r="K40" s="4"/>
      <c r="L40" s="4"/>
      <c r="M40" s="5"/>
      <c r="O40" s="58"/>
    </row>
    <row r="41" spans="1:16" x14ac:dyDescent="0.25">
      <c r="A41" s="4"/>
      <c r="B41" s="4"/>
      <c r="C41" s="4"/>
      <c r="D41" s="4"/>
      <c r="E41" s="5"/>
      <c r="F41" s="5"/>
      <c r="G41" s="5"/>
      <c r="H41" s="5"/>
      <c r="I41" s="22"/>
      <c r="J41" s="4"/>
      <c r="K41" s="4"/>
      <c r="L41" s="4"/>
      <c r="M41" s="5"/>
      <c r="O41" s="58"/>
    </row>
    <row r="42" spans="1:16" x14ac:dyDescent="0.25">
      <c r="A42" s="4"/>
      <c r="B42" s="4"/>
      <c r="C42" s="4"/>
      <c r="D42" s="4"/>
      <c r="E42" s="5"/>
      <c r="F42" s="5"/>
      <c r="G42" s="5"/>
      <c r="H42" s="5"/>
      <c r="I42" s="4"/>
      <c r="J42" s="4"/>
      <c r="K42" s="4"/>
      <c r="L42" s="4"/>
      <c r="M42" s="5"/>
      <c r="O42" s="58"/>
    </row>
    <row r="43" spans="1:16" x14ac:dyDescent="0.25">
      <c r="O43" s="58"/>
    </row>
    <row r="44" spans="1:16" x14ac:dyDescent="0.25">
      <c r="L44" s="7"/>
      <c r="O44" s="58"/>
    </row>
    <row r="45" spans="1:16" x14ac:dyDescent="0.25">
      <c r="O45" s="58"/>
    </row>
    <row r="46" spans="1:16" x14ac:dyDescent="0.25">
      <c r="L46" s="7"/>
      <c r="O46" s="58"/>
    </row>
    <row r="47" spans="1:16" x14ac:dyDescent="0.25">
      <c r="O47" s="58"/>
    </row>
    <row r="48" spans="1:16" x14ac:dyDescent="0.25">
      <c r="O48" s="58"/>
    </row>
    <row r="49" spans="15:15" x14ac:dyDescent="0.25">
      <c r="O49" s="58"/>
    </row>
    <row r="50" spans="15:15" x14ac:dyDescent="0.25">
      <c r="O50" s="58"/>
    </row>
    <row r="51" spans="15:15" x14ac:dyDescent="0.25">
      <c r="O51" s="58"/>
    </row>
    <row r="52" spans="15:15" x14ac:dyDescent="0.25">
      <c r="O52" s="58"/>
    </row>
    <row r="53" spans="15:15" x14ac:dyDescent="0.25">
      <c r="O53" s="58"/>
    </row>
    <row r="54" spans="15:15" x14ac:dyDescent="0.25">
      <c r="O54" s="58"/>
    </row>
    <row r="55" spans="15:15" x14ac:dyDescent="0.25">
      <c r="O55" s="58"/>
    </row>
    <row r="56" spans="15:15" x14ac:dyDescent="0.25">
      <c r="O56" s="58"/>
    </row>
    <row r="57" spans="15:15" x14ac:dyDescent="0.25">
      <c r="O57" s="58"/>
    </row>
    <row r="58" spans="15:15" x14ac:dyDescent="0.25">
      <c r="O58" s="58"/>
    </row>
    <row r="59" spans="15:15" x14ac:dyDescent="0.25">
      <c r="O59" s="58"/>
    </row>
    <row r="60" spans="15:15" x14ac:dyDescent="0.25">
      <c r="O60" s="58"/>
    </row>
    <row r="61" spans="15:15" x14ac:dyDescent="0.25">
      <c r="O61" s="58"/>
    </row>
    <row r="62" spans="15:15" x14ac:dyDescent="0.25">
      <c r="O62" s="58"/>
    </row>
    <row r="63" spans="15:15" x14ac:dyDescent="0.25">
      <c r="O63" s="58"/>
    </row>
    <row r="64" spans="15:15" x14ac:dyDescent="0.25">
      <c r="O64" s="58"/>
    </row>
    <row r="65" spans="15:15" x14ac:dyDescent="0.25">
      <c r="O65" s="58"/>
    </row>
    <row r="66" spans="15:15" x14ac:dyDescent="0.25">
      <c r="O66" s="58"/>
    </row>
    <row r="67" spans="15:15" x14ac:dyDescent="0.25">
      <c r="O67" s="58"/>
    </row>
    <row r="68" spans="15:15" x14ac:dyDescent="0.25">
      <c r="O68" s="58"/>
    </row>
    <row r="69" spans="15:15" x14ac:dyDescent="0.25">
      <c r="O69" s="58"/>
    </row>
    <row r="70" spans="15:15" x14ac:dyDescent="0.25">
      <c r="O70" s="58"/>
    </row>
    <row r="71" spans="15:15" x14ac:dyDescent="0.25">
      <c r="O71" s="58"/>
    </row>
    <row r="72" spans="15:15" x14ac:dyDescent="0.25">
      <c r="O72" s="58"/>
    </row>
    <row r="73" spans="15:15" x14ac:dyDescent="0.25">
      <c r="O73" s="58"/>
    </row>
    <row r="74" spans="15:15" x14ac:dyDescent="0.25">
      <c r="O74" s="58"/>
    </row>
    <row r="75" spans="15:15" x14ac:dyDescent="0.25">
      <c r="O75" s="58"/>
    </row>
    <row r="76" spans="15:15" x14ac:dyDescent="0.25">
      <c r="O76" s="58"/>
    </row>
    <row r="77" spans="15:15" x14ac:dyDescent="0.25">
      <c r="O77" s="58"/>
    </row>
    <row r="78" spans="15:15" x14ac:dyDescent="0.25">
      <c r="O78" s="58"/>
    </row>
    <row r="79" spans="15:15" x14ac:dyDescent="0.25">
      <c r="O79" s="58"/>
    </row>
    <row r="80" spans="15:15" x14ac:dyDescent="0.25">
      <c r="O80" s="58"/>
    </row>
    <row r="81" spans="15:15" x14ac:dyDescent="0.25">
      <c r="O81" s="58"/>
    </row>
    <row r="82" spans="15:15" x14ac:dyDescent="0.25">
      <c r="O82" s="58"/>
    </row>
    <row r="83" spans="15:15" x14ac:dyDescent="0.25">
      <c r="O83" s="58"/>
    </row>
    <row r="84" spans="15:15" x14ac:dyDescent="0.25">
      <c r="O84" s="58"/>
    </row>
    <row r="85" spans="15:15" x14ac:dyDescent="0.25">
      <c r="O85" s="58"/>
    </row>
    <row r="86" spans="15:15" x14ac:dyDescent="0.25">
      <c r="O86" s="58"/>
    </row>
    <row r="87" spans="15:15" x14ac:dyDescent="0.25">
      <c r="O87" s="58"/>
    </row>
    <row r="88" spans="15:15" x14ac:dyDescent="0.25">
      <c r="O88" s="58"/>
    </row>
    <row r="89" spans="15:15" x14ac:dyDescent="0.25">
      <c r="O89" s="58"/>
    </row>
    <row r="90" spans="15:15" x14ac:dyDescent="0.25">
      <c r="O90" s="58"/>
    </row>
    <row r="91" spans="15:15" x14ac:dyDescent="0.25">
      <c r="O91" s="58"/>
    </row>
    <row r="92" spans="15:15" x14ac:dyDescent="0.25">
      <c r="O92" s="58"/>
    </row>
    <row r="93" spans="15:15" x14ac:dyDescent="0.25">
      <c r="O93" s="58"/>
    </row>
    <row r="94" spans="15:15" x14ac:dyDescent="0.25">
      <c r="O94" s="58"/>
    </row>
    <row r="95" spans="15:15" x14ac:dyDescent="0.25">
      <c r="O95" s="58"/>
    </row>
    <row r="96" spans="15:15" x14ac:dyDescent="0.25">
      <c r="O96" s="58"/>
    </row>
    <row r="97" spans="15:15" x14ac:dyDescent="0.25">
      <c r="O97" s="58"/>
    </row>
    <row r="98" spans="15:15" x14ac:dyDescent="0.25">
      <c r="O98" s="58"/>
    </row>
    <row r="99" spans="15:15" x14ac:dyDescent="0.25">
      <c r="O99" s="58"/>
    </row>
    <row r="100" spans="15:15" x14ac:dyDescent="0.25">
      <c r="O100" s="58"/>
    </row>
    <row r="101" spans="15:15" x14ac:dyDescent="0.25">
      <c r="O101" s="58"/>
    </row>
    <row r="102" spans="15:15" x14ac:dyDescent="0.25">
      <c r="O102" s="58"/>
    </row>
    <row r="103" spans="15:15" x14ac:dyDescent="0.25">
      <c r="O103" s="58"/>
    </row>
    <row r="104" spans="15:15" x14ac:dyDescent="0.25">
      <c r="O104" s="58"/>
    </row>
    <row r="105" spans="15:15" x14ac:dyDescent="0.25">
      <c r="O105" s="58"/>
    </row>
    <row r="106" spans="15:15" x14ac:dyDescent="0.25">
      <c r="O106" s="58"/>
    </row>
    <row r="107" spans="15:15" x14ac:dyDescent="0.25">
      <c r="O107" s="58"/>
    </row>
    <row r="108" spans="15:15" x14ac:dyDescent="0.25">
      <c r="O108" s="58"/>
    </row>
    <row r="109" spans="15:15" x14ac:dyDescent="0.25">
      <c r="O109" s="58"/>
    </row>
    <row r="110" spans="15:15" x14ac:dyDescent="0.25">
      <c r="O110" s="58"/>
    </row>
    <row r="111" spans="15:15" x14ac:dyDescent="0.25">
      <c r="O111" s="58"/>
    </row>
    <row r="112" spans="15:15" x14ac:dyDescent="0.25">
      <c r="O112" s="58"/>
    </row>
    <row r="113" spans="15:15" x14ac:dyDescent="0.25">
      <c r="O113" s="58"/>
    </row>
    <row r="114" spans="15:15" x14ac:dyDescent="0.25">
      <c r="O114" s="58"/>
    </row>
    <row r="115" spans="15:15" x14ac:dyDescent="0.25">
      <c r="O115" s="58"/>
    </row>
    <row r="116" spans="15:15" x14ac:dyDescent="0.25">
      <c r="O116" s="58"/>
    </row>
    <row r="117" spans="15:15" x14ac:dyDescent="0.25">
      <c r="O117" s="58"/>
    </row>
    <row r="118" spans="15:15" x14ac:dyDescent="0.25">
      <c r="O118" s="58"/>
    </row>
    <row r="119" spans="15:15" x14ac:dyDescent="0.25">
      <c r="O119" s="58"/>
    </row>
    <row r="120" spans="15:15" x14ac:dyDescent="0.25">
      <c r="O120" s="58"/>
    </row>
    <row r="121" spans="15:15" x14ac:dyDescent="0.25">
      <c r="O121" s="58"/>
    </row>
    <row r="122" spans="15:15" x14ac:dyDescent="0.25">
      <c r="O122" s="58"/>
    </row>
    <row r="123" spans="15:15" x14ac:dyDescent="0.25">
      <c r="O123" s="58"/>
    </row>
    <row r="124" spans="15:15" x14ac:dyDescent="0.25">
      <c r="O124" s="58"/>
    </row>
    <row r="125" spans="15:15" x14ac:dyDescent="0.25">
      <c r="O125" s="58"/>
    </row>
    <row r="126" spans="15:15" x14ac:dyDescent="0.25">
      <c r="O126" s="58"/>
    </row>
    <row r="127" spans="15:15" x14ac:dyDescent="0.25">
      <c r="O127" s="58"/>
    </row>
    <row r="128" spans="15:15" x14ac:dyDescent="0.25">
      <c r="O128" s="58"/>
    </row>
    <row r="129" spans="15:15" x14ac:dyDescent="0.25">
      <c r="O129" s="58"/>
    </row>
    <row r="130" spans="15:15" x14ac:dyDescent="0.25">
      <c r="O130" s="58"/>
    </row>
    <row r="131" spans="15:15" x14ac:dyDescent="0.25">
      <c r="O131" s="58"/>
    </row>
    <row r="132" spans="15:15" x14ac:dyDescent="0.25">
      <c r="O132" s="58"/>
    </row>
    <row r="133" spans="15:15" x14ac:dyDescent="0.25">
      <c r="O133" s="58"/>
    </row>
    <row r="134" spans="15:15" x14ac:dyDescent="0.25">
      <c r="O134" s="58"/>
    </row>
    <row r="135" spans="15:15" x14ac:dyDescent="0.25">
      <c r="O135" s="58"/>
    </row>
    <row r="136" spans="15:15" x14ac:dyDescent="0.25">
      <c r="O136" s="58"/>
    </row>
    <row r="137" spans="15:15" x14ac:dyDescent="0.25">
      <c r="O137" s="58"/>
    </row>
    <row r="138" spans="15:15" x14ac:dyDescent="0.25">
      <c r="O138" s="58"/>
    </row>
    <row r="139" spans="15:15" x14ac:dyDescent="0.25">
      <c r="O139" s="58"/>
    </row>
    <row r="140" spans="15:15" x14ac:dyDescent="0.25">
      <c r="O140" s="58"/>
    </row>
    <row r="141" spans="15:15" x14ac:dyDescent="0.25">
      <c r="O141" s="58"/>
    </row>
    <row r="142" spans="15:15" x14ac:dyDescent="0.25">
      <c r="O142" s="58"/>
    </row>
    <row r="143" spans="15:15" x14ac:dyDescent="0.25">
      <c r="O143" s="58"/>
    </row>
    <row r="144" spans="15:15" x14ac:dyDescent="0.25">
      <c r="O144" s="58"/>
    </row>
    <row r="145" spans="15:15" x14ac:dyDescent="0.25">
      <c r="O145" s="58"/>
    </row>
    <row r="146" spans="15:15" x14ac:dyDescent="0.25">
      <c r="O146" s="58"/>
    </row>
    <row r="147" spans="15:15" x14ac:dyDescent="0.25">
      <c r="O147" s="58"/>
    </row>
    <row r="148" spans="15:15" x14ac:dyDescent="0.25">
      <c r="O148" s="58"/>
    </row>
    <row r="149" spans="15:15" x14ac:dyDescent="0.25">
      <c r="O149" s="58"/>
    </row>
    <row r="150" spans="15:15" x14ac:dyDescent="0.25">
      <c r="O150" s="58"/>
    </row>
    <row r="151" spans="15:15" x14ac:dyDescent="0.25">
      <c r="O151" s="58"/>
    </row>
    <row r="152" spans="15:15" x14ac:dyDescent="0.25">
      <c r="O152" s="58"/>
    </row>
    <row r="153" spans="15:15" x14ac:dyDescent="0.25">
      <c r="O153" s="58"/>
    </row>
    <row r="154" spans="15:15" x14ac:dyDescent="0.25">
      <c r="O154" s="58"/>
    </row>
    <row r="155" spans="15:15" x14ac:dyDescent="0.25">
      <c r="O155" s="58"/>
    </row>
    <row r="156" spans="15:15" x14ac:dyDescent="0.25">
      <c r="O156" s="58"/>
    </row>
    <row r="157" spans="15:15" x14ac:dyDescent="0.25">
      <c r="O157" s="58"/>
    </row>
    <row r="158" spans="15:15" x14ac:dyDescent="0.25">
      <c r="O158" s="58"/>
    </row>
    <row r="159" spans="15:15" x14ac:dyDescent="0.25">
      <c r="O159" s="58"/>
    </row>
    <row r="160" spans="15:15" x14ac:dyDescent="0.25">
      <c r="O160" s="58"/>
    </row>
    <row r="161" spans="15:15" x14ac:dyDescent="0.25">
      <c r="O161" s="58"/>
    </row>
    <row r="162" spans="15:15" x14ac:dyDescent="0.25">
      <c r="O162" s="58"/>
    </row>
    <row r="163" spans="15:15" x14ac:dyDescent="0.25">
      <c r="O163" s="58"/>
    </row>
    <row r="164" spans="15:15" x14ac:dyDescent="0.25">
      <c r="O164" s="58"/>
    </row>
    <row r="165" spans="15:15" x14ac:dyDescent="0.25">
      <c r="O165" s="58"/>
    </row>
    <row r="166" spans="15:15" x14ac:dyDescent="0.25">
      <c r="O166" s="58"/>
    </row>
    <row r="167" spans="15:15" x14ac:dyDescent="0.25">
      <c r="O167" s="58"/>
    </row>
    <row r="168" spans="15:15" x14ac:dyDescent="0.25">
      <c r="O168" s="58"/>
    </row>
    <row r="169" spans="15:15" x14ac:dyDescent="0.25">
      <c r="O169" s="58"/>
    </row>
    <row r="170" spans="15:15" x14ac:dyDescent="0.25">
      <c r="O170" s="58"/>
    </row>
    <row r="171" spans="15:15" x14ac:dyDescent="0.25">
      <c r="O171" s="58"/>
    </row>
    <row r="172" spans="15:15" x14ac:dyDescent="0.25">
      <c r="O172" s="58"/>
    </row>
  </sheetData>
  <mergeCells count="18">
    <mergeCell ref="A38:M38"/>
    <mergeCell ref="A37:M37"/>
    <mergeCell ref="J12:K12"/>
    <mergeCell ref="B14:L14"/>
    <mergeCell ref="A35:M35"/>
    <mergeCell ref="A36:M36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0 L34">
    <cfRule type="containsText" dxfId="71" priority="556" operator="containsText" text="НЕ">
      <formula>NOT(ISERROR(SEARCH("НЕ",L20)))</formula>
    </cfRule>
    <cfRule type="containsText" dxfId="70" priority="557" operator="containsText" text="ОДНОРОДНЫЕ">
      <formula>NOT(ISERROR(SEARCH("ОДНОРОДНЫЕ",L20)))</formula>
    </cfRule>
    <cfRule type="containsText" dxfId="69" priority="558" operator="containsText" text="НЕОДНОРОДНЫЕ">
      <formula>NOT(ISERROR(SEARCH("НЕОДНОРОДНЫЕ",L20)))</formula>
    </cfRule>
  </conditionalFormatting>
  <conditionalFormatting sqref="L20 L34">
    <cfRule type="containsText" dxfId="68" priority="553" operator="containsText" text="НЕОДНОРОДНЫЕ">
      <formula>NOT(ISERROR(SEARCH("НЕОДНОРОДНЫЕ",L20)))</formula>
    </cfRule>
    <cfRule type="containsText" dxfId="67" priority="554" operator="containsText" text="ОДНОРОДНЫЕ">
      <formula>NOT(ISERROR(SEARCH("ОДНОРОДНЫЕ",L20)))</formula>
    </cfRule>
    <cfRule type="containsText" dxfId="66" priority="555" operator="containsText" text="НЕОДНОРОДНЫЕ">
      <formula>NOT(ISERROR(SEARCH("НЕОДНОРОДНЫЕ",L20)))</formula>
    </cfRule>
  </conditionalFormatting>
  <conditionalFormatting sqref="L27">
    <cfRule type="containsText" dxfId="65" priority="340" operator="containsText" text="НЕ">
      <formula>NOT(ISERROR(SEARCH("НЕ",L27)))</formula>
    </cfRule>
    <cfRule type="containsText" dxfId="64" priority="341" operator="containsText" text="ОДНОРОДНЫЕ">
      <formula>NOT(ISERROR(SEARCH("ОДНОРОДНЫЕ",L27)))</formula>
    </cfRule>
    <cfRule type="containsText" dxfId="63" priority="342" operator="containsText" text="НЕОДНОРОДНЫЕ">
      <formula>NOT(ISERROR(SEARCH("НЕОДНОРОДНЫЕ",L27)))</formula>
    </cfRule>
  </conditionalFormatting>
  <conditionalFormatting sqref="L27">
    <cfRule type="containsText" dxfId="62" priority="337" operator="containsText" text="НЕОДНОРОДНЫЕ">
      <formula>NOT(ISERROR(SEARCH("НЕОДНОРОДНЫЕ",L27)))</formula>
    </cfRule>
    <cfRule type="containsText" dxfId="61" priority="338" operator="containsText" text="ОДНОРОДНЫЕ">
      <formula>NOT(ISERROR(SEARCH("ОДНОРОДНЫЕ",L27)))</formula>
    </cfRule>
    <cfRule type="containsText" dxfId="60" priority="339" operator="containsText" text="НЕОДНОРОДНЫЕ">
      <formula>NOT(ISERROR(SEARCH("НЕОДНОРОДНЫЕ",L27)))</formula>
    </cfRule>
  </conditionalFormatting>
  <conditionalFormatting sqref="L28">
    <cfRule type="containsText" dxfId="59" priority="334" operator="containsText" text="НЕ">
      <formula>NOT(ISERROR(SEARCH("НЕ",L28)))</formula>
    </cfRule>
    <cfRule type="containsText" dxfId="58" priority="335" operator="containsText" text="ОДНОРОДНЫЕ">
      <formula>NOT(ISERROR(SEARCH("ОДНОРОДНЫЕ",L28)))</formula>
    </cfRule>
    <cfRule type="containsText" dxfId="57" priority="336" operator="containsText" text="НЕОДНОРОДНЫЕ">
      <formula>NOT(ISERROR(SEARCH("НЕОДНОРОДНЫЕ",L28)))</formula>
    </cfRule>
  </conditionalFormatting>
  <conditionalFormatting sqref="L28">
    <cfRule type="containsText" dxfId="56" priority="331" operator="containsText" text="НЕОДНОРОДНЫЕ">
      <formula>NOT(ISERROR(SEARCH("НЕОДНОРОДНЫЕ",L28)))</formula>
    </cfRule>
    <cfRule type="containsText" dxfId="55" priority="332" operator="containsText" text="ОДНОРОДНЫЕ">
      <formula>NOT(ISERROR(SEARCH("ОДНОРОДНЫЕ",L28)))</formula>
    </cfRule>
    <cfRule type="containsText" dxfId="54" priority="333" operator="containsText" text="НЕОДНОРОДНЫЕ">
      <formula>NOT(ISERROR(SEARCH("НЕОДНОРОДНЫЕ",L28)))</formula>
    </cfRule>
  </conditionalFormatting>
  <conditionalFormatting sqref="L29 L32">
    <cfRule type="containsText" dxfId="53" priority="112" operator="containsText" text="НЕ">
      <formula>NOT(ISERROR(SEARCH("НЕ",L29)))</formula>
    </cfRule>
    <cfRule type="containsText" dxfId="52" priority="113" operator="containsText" text="ОДНОРОДНЫЕ">
      <formula>NOT(ISERROR(SEARCH("ОДНОРОДНЫЕ",L29)))</formula>
    </cfRule>
    <cfRule type="containsText" dxfId="51" priority="114" operator="containsText" text="НЕОДНОРОДНЫЕ">
      <formula>NOT(ISERROR(SEARCH("НЕОДНОРОДНЫЕ",L29)))</formula>
    </cfRule>
  </conditionalFormatting>
  <conditionalFormatting sqref="L29 L32">
    <cfRule type="containsText" dxfId="50" priority="109" operator="containsText" text="НЕОДНОРОДНЫЕ">
      <formula>NOT(ISERROR(SEARCH("НЕОДНОРОДНЫЕ",L29)))</formula>
    </cfRule>
    <cfRule type="containsText" dxfId="49" priority="110" operator="containsText" text="ОДНОРОДНЫЕ">
      <formula>NOT(ISERROR(SEARCH("ОДНОРОДНЫЕ",L29)))</formula>
    </cfRule>
    <cfRule type="containsText" dxfId="48" priority="111" operator="containsText" text="НЕОДНОРОДНЫЕ">
      <formula>NOT(ISERROR(SEARCH("НЕОДНОРОДНЫЕ",L29)))</formula>
    </cfRule>
  </conditionalFormatting>
  <conditionalFormatting sqref="L24">
    <cfRule type="containsText" dxfId="47" priority="46" operator="containsText" text="НЕ">
      <formula>NOT(ISERROR(SEARCH("НЕ",L24)))</formula>
    </cfRule>
    <cfRule type="containsText" dxfId="46" priority="47" operator="containsText" text="ОДНОРОДНЫЕ">
      <formula>NOT(ISERROR(SEARCH("ОДНОРОДНЫЕ",L24)))</formula>
    </cfRule>
    <cfRule type="containsText" dxfId="45" priority="48" operator="containsText" text="НЕОДНОРОДНЫЕ">
      <formula>NOT(ISERROR(SEARCH("НЕОДНОРОДНЫЕ",L24)))</formula>
    </cfRule>
  </conditionalFormatting>
  <conditionalFormatting sqref="L24">
    <cfRule type="containsText" dxfId="44" priority="43" operator="containsText" text="НЕОДНОРОДНЫЕ">
      <formula>NOT(ISERROR(SEARCH("НЕОДНОРОДНЫЕ",L24)))</formula>
    </cfRule>
    <cfRule type="containsText" dxfId="43" priority="44" operator="containsText" text="ОДНОРОДНЫЕ">
      <formula>NOT(ISERROR(SEARCH("ОДНОРОДНЫЕ",L24)))</formula>
    </cfRule>
    <cfRule type="containsText" dxfId="42" priority="45" operator="containsText" text="НЕОДНОРОДНЫЕ">
      <formula>NOT(ISERROR(SEARCH("НЕОДНОРОДНЫЕ",L24)))</formula>
    </cfRule>
  </conditionalFormatting>
  <conditionalFormatting sqref="L25">
    <cfRule type="containsText" dxfId="41" priority="40" operator="containsText" text="НЕ">
      <formula>NOT(ISERROR(SEARCH("НЕ",L25)))</formula>
    </cfRule>
    <cfRule type="containsText" dxfId="40" priority="41" operator="containsText" text="ОДНОРОДНЫЕ">
      <formula>NOT(ISERROR(SEARCH("ОДНОРОДНЫЕ",L25)))</formula>
    </cfRule>
    <cfRule type="containsText" dxfId="39" priority="42" operator="containsText" text="НЕОДНОРОДНЫЕ">
      <formula>NOT(ISERROR(SEARCH("НЕОДНОРОДНЫЕ",L25)))</formula>
    </cfRule>
  </conditionalFormatting>
  <conditionalFormatting sqref="L25">
    <cfRule type="containsText" dxfId="38" priority="37" operator="containsText" text="НЕОДНОРОДНЫЕ">
      <formula>NOT(ISERROR(SEARCH("НЕОДНОРОДНЫЕ",L25)))</formula>
    </cfRule>
    <cfRule type="containsText" dxfId="37" priority="38" operator="containsText" text="ОДНОРОДНЫЕ">
      <formula>NOT(ISERROR(SEARCH("ОДНОРОДНЫЕ",L25)))</formula>
    </cfRule>
    <cfRule type="containsText" dxfId="36" priority="39" operator="containsText" text="НЕОДНОРОДНЫЕ">
      <formula>NOT(ISERROR(SEARCH("НЕОДНОРОДНЫЕ",L25)))</formula>
    </cfRule>
  </conditionalFormatting>
  <conditionalFormatting sqref="L26">
    <cfRule type="containsText" dxfId="35" priority="34" operator="containsText" text="НЕ">
      <formula>NOT(ISERROR(SEARCH("НЕ",L26)))</formula>
    </cfRule>
    <cfRule type="containsText" dxfId="34" priority="35" operator="containsText" text="ОДНОРОДНЫЕ">
      <formula>NOT(ISERROR(SEARCH("ОДНОРОДНЫЕ",L26)))</formula>
    </cfRule>
    <cfRule type="containsText" dxfId="33" priority="36" operator="containsText" text="НЕОДНОРОДНЫЕ">
      <formula>NOT(ISERROR(SEARCH("НЕОДНОРОДНЫЕ",L26)))</formula>
    </cfRule>
  </conditionalFormatting>
  <conditionalFormatting sqref="L26">
    <cfRule type="containsText" dxfId="32" priority="31" operator="containsText" text="НЕОДНОРОДНЫЕ">
      <formula>NOT(ISERROR(SEARCH("НЕОДНОРОДНЫЕ",L26)))</formula>
    </cfRule>
    <cfRule type="containsText" dxfId="31" priority="32" operator="containsText" text="ОДНОРОДНЫЕ">
      <formula>NOT(ISERROR(SEARCH("ОДНОРОДНЫЕ",L26)))</formula>
    </cfRule>
    <cfRule type="containsText" dxfId="30" priority="33" operator="containsText" text="НЕОДНОРОДНЫЕ">
      <formula>NOT(ISERROR(SEARCH("НЕОДНОРОДНЫЕ",L26)))</formula>
    </cfRule>
  </conditionalFormatting>
  <conditionalFormatting sqref="L21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22">
    <cfRule type="containsText" dxfId="23" priority="22" operator="containsText" text="НЕ">
      <formula>NOT(ISERROR(SEARCH("НЕ",L22)))</formula>
    </cfRule>
    <cfRule type="containsText" dxfId="22" priority="23" operator="containsText" text="ОДНОРОДНЫЕ">
      <formula>NOT(ISERROR(SEARCH("ОДНОРОДНЫЕ",L22)))</formula>
    </cfRule>
    <cfRule type="containsText" dxfId="21" priority="24" operator="containsText" text="НЕОДНОРОДНЫЕ">
      <formula>NOT(ISERROR(SEARCH("НЕОДНОРОДНЫЕ",L22)))</formula>
    </cfRule>
  </conditionalFormatting>
  <conditionalFormatting sqref="L22">
    <cfRule type="containsText" dxfId="20" priority="19" operator="containsText" text="НЕОДНОРОДНЫЕ">
      <formula>NOT(ISERROR(SEARCH("НЕОДНОРОДНЫЕ",L22)))</formula>
    </cfRule>
    <cfRule type="containsText" dxfId="19" priority="20" operator="containsText" text="ОДНОРОДНЫЕ">
      <formula>NOT(ISERROR(SEARCH("ОДНОРОДНЫЕ",L22)))</formula>
    </cfRule>
    <cfRule type="containsText" dxfId="18" priority="21" operator="containsText" text="НЕОДНОРОДНЫЕ">
      <formula>NOT(ISERROR(SEARCH("НЕОДНОРОДНЫЕ",L22)))</formula>
    </cfRule>
  </conditionalFormatting>
  <conditionalFormatting sqref="L23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30">
    <cfRule type="containsText" dxfId="11" priority="10" operator="containsText" text="НЕ">
      <formula>NOT(ISERROR(SEARCH("НЕ",L30)))</formula>
    </cfRule>
    <cfRule type="containsText" dxfId="10" priority="11" operator="containsText" text="ОДНОРОДНЫЕ">
      <formula>NOT(ISERROR(SEARCH("ОДНОРОДНЫЕ",L30)))</formula>
    </cfRule>
    <cfRule type="containsText" dxfId="9" priority="12" operator="containsText" text="НЕОДНОРОДНЫЕ">
      <formula>NOT(ISERROR(SEARCH("НЕОДНОРОДНЫЕ",L30)))</formula>
    </cfRule>
  </conditionalFormatting>
  <conditionalFormatting sqref="L30">
    <cfRule type="containsText" dxfId="8" priority="7" operator="containsText" text="НЕОДНОРОДНЫЕ">
      <formula>NOT(ISERROR(SEARCH("НЕОДНОРОДНЫЕ",L30)))</formula>
    </cfRule>
    <cfRule type="containsText" dxfId="7" priority="8" operator="containsText" text="ОДНОРОДНЫЕ">
      <formula>NOT(ISERROR(SEARCH("ОДНОРОДНЫЕ",L30)))</formula>
    </cfRule>
    <cfRule type="containsText" dxfId="6" priority="9" operator="containsText" text="НЕОДНОРОДНЫЕ">
      <formula>NOT(ISERROR(SEARCH("НЕОДНОРОДНЫЕ",L30)))</formula>
    </cfRule>
  </conditionalFormatting>
  <conditionalFormatting sqref="L31">
    <cfRule type="containsText" dxfId="5" priority="4" operator="containsText" text="НЕ">
      <formula>NOT(ISERROR(SEARCH("НЕ",L31)))</formula>
    </cfRule>
    <cfRule type="containsText" dxfId="4" priority="5" operator="containsText" text="ОДНОРОДНЫЕ">
      <formula>NOT(ISERROR(SEARCH("ОДНОРОДНЫЕ",L31)))</formula>
    </cfRule>
    <cfRule type="containsText" dxfId="3" priority="6" operator="containsText" text="НЕОДНОРОДНЫЕ">
      <formula>NOT(ISERROR(SEARCH("НЕОДНОРОДНЫЕ",L31)))</formula>
    </cfRule>
  </conditionalFormatting>
  <conditionalFormatting sqref="L31">
    <cfRule type="containsText" dxfId="2" priority="1" operator="containsText" text="НЕОДНОРОДНЫЕ">
      <formula>NOT(ISERROR(SEARCH("НЕОДНОРОДНЫЕ",L31)))</formula>
    </cfRule>
    <cfRule type="containsText" dxfId="1" priority="2" operator="containsText" text="ОДНОРОДНЫЕ">
      <formula>NOT(ISERROR(SEARCH("ОДНОРОДНЫЕ",L31)))</formula>
    </cfRule>
    <cfRule type="containsText" dxfId="0" priority="3" operator="containsText" text="НЕОДНОРОДНЫЕ">
      <formula>NOT(ISERROR(SEARCH("НЕОДНОРОДНЫЕ",L31)))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2025-03-13T11:41:02Z</dcterms:modified>
</cp:coreProperties>
</file>