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0730" windowHeight="1176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31" i="1" l="1"/>
  <c r="J24" i="1"/>
  <c r="I24" i="1"/>
  <c r="H24" i="1"/>
  <c r="M24" i="1" s="1"/>
  <c r="J23" i="1"/>
  <c r="I23" i="1"/>
  <c r="H23" i="1"/>
  <c r="M23" i="1" s="1"/>
  <c r="J22" i="1"/>
  <c r="I22" i="1"/>
  <c r="H22" i="1"/>
  <c r="M22" i="1" s="1"/>
  <c r="J21" i="1"/>
  <c r="I21" i="1"/>
  <c r="H21" i="1"/>
  <c r="M21" i="1" s="1"/>
  <c r="J26" i="1"/>
  <c r="I26" i="1"/>
  <c r="H26" i="1"/>
  <c r="M26" i="1" s="1"/>
  <c r="J25" i="1"/>
  <c r="I25" i="1"/>
  <c r="H25" i="1"/>
  <c r="M25" i="1" s="1"/>
  <c r="J28" i="1"/>
  <c r="I28" i="1"/>
  <c r="H28" i="1"/>
  <c r="M28" i="1" s="1"/>
  <c r="J27" i="1"/>
  <c r="I27" i="1"/>
  <c r="H27" i="1"/>
  <c r="M27" i="1" s="1"/>
  <c r="J29" i="1"/>
  <c r="I29" i="1"/>
  <c r="H29" i="1"/>
  <c r="M29" i="1" s="1"/>
  <c r="J30" i="1"/>
  <c r="I30" i="1"/>
  <c r="H30" i="1"/>
  <c r="M30" i="1" s="1"/>
  <c r="K26" i="1" l="1"/>
  <c r="L26" i="1" s="1"/>
  <c r="K23" i="1"/>
  <c r="L23" i="1" s="1"/>
  <c r="K29" i="1"/>
  <c r="L29" i="1" s="1"/>
  <c r="K24" i="1"/>
  <c r="L24" i="1" s="1"/>
  <c r="K27" i="1"/>
  <c r="L27" i="1" s="1"/>
  <c r="K21" i="1"/>
  <c r="L21" i="1" s="1"/>
  <c r="K22" i="1"/>
  <c r="L22" i="1" s="1"/>
  <c r="K30" i="1"/>
  <c r="L30" i="1" s="1"/>
  <c r="K25" i="1"/>
  <c r="L25" i="1" s="1"/>
  <c r="K28" i="1"/>
  <c r="L28" i="1" s="1"/>
  <c r="H20" i="1" l="1"/>
  <c r="M20" i="1" l="1"/>
  <c r="M31" i="1" s="1"/>
  <c r="I20" i="1"/>
  <c r="J20" i="1"/>
  <c r="G31" i="1"/>
  <c r="F31" i="1"/>
  <c r="K20" i="1" l="1"/>
  <c r="L20" i="1" s="1"/>
</calcChain>
</file>

<file path=xl/sharedStrings.xml><?xml version="1.0" encoding="utf-8"?>
<sst xmlns="http://schemas.openxmlformats.org/spreadsheetml/2006/main" count="57" uniqueCount="46">
  <si>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</si>
  <si>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</si>
  <si>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</si>
  <si>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</si>
  <si>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</si>
  <si>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</si>
  <si>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</si>
  <si>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</si>
  <si>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</si>
  <si>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</si>
  <si>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</si>
  <si>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</si>
  <si>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</si>
  <si>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</si>
  <si>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</si>
  <si>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</si>
  <si>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</si>
  <si>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</si>
  <si>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</si>
  <si>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</si>
  <si>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</si>
  <si>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</si>
  <si>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</si>
  <si>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</si>
  <si>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</si>
  <si>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</si>
  <si>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</si>
  <si>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шт</t>
  </si>
  <si>
    <t>№ 029-25</t>
  </si>
  <si>
    <t>на поставку расходных медицинских изделий для эндоскопического оборудования Кarl Storz</t>
  </si>
  <si>
    <t>Пружинная рукоятка, биполярная, артикул 26296HR</t>
  </si>
  <si>
    <t>Тубус внешний для биполярных щипцов, артикул 26276A</t>
  </si>
  <si>
    <t>Тубус внутренний для биполярных щипцов, артикул 26276B</t>
  </si>
  <si>
    <t>Рабочая вставка-щипцы, артикул 26176HT</t>
  </si>
  <si>
    <t>Вставка рабочая для биполярных коагуляционных щипцов, артикул 26176HE</t>
  </si>
  <si>
    <t>Вставка рабочая к щипцам с подвижным внутренним тубусом, не отводящим назад бранши, артикул 26176HN</t>
  </si>
  <si>
    <t>Рукоятка для монополярных щипцов, артикул 33151</t>
  </si>
  <si>
    <t>Тубус для монополярных щипцов, артикул 33300</t>
  </si>
  <si>
    <t>Ножницы, артикул 34351MS</t>
  </si>
  <si>
    <t>Ножницы, поворотные, разборные, артикул 34351MW</t>
  </si>
  <si>
    <t>Ножницы крючкообразные, артикул 34351EH</t>
  </si>
  <si>
    <t>шт.</t>
  </si>
  <si>
    <t>КП вх. № 386-02/25 от 17.02.2025</t>
  </si>
  <si>
    <t>КП вх. № 385-02/25 от 17.02.2025</t>
  </si>
  <si>
    <t>КП вх. № 384-02/25 от 17.02.2025</t>
  </si>
  <si>
    <t>Исходя из имеющегося у Заказчика объёма финансового обеспечения для осуществления закупки НМЦД устанавливается в размере 970 000 руб. (девятьсот семьдесят тысяч рублей 00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</si>
</sst>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/>
    </xf>
    <xf numFmtId="164" fontId="1" fillId="0" borderId="5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3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14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4"/>
  <sheetViews>
    <sheetView tabSelected="1" zoomScaleNormal="100" zoomScalePageLayoutView="70" workbookViewId="0">
      <selection activeCell="H27" sqref="H27"/>
    </sheetView>
  </sheetViews>
  <sheetFormatPr defaultRowHeight="15" x14ac:dyDescent="0.25"/>
  <cols>
    <col min="1" max="1" width="6.140625" style="10" bestFit="1" customWidth="1"/>
    <col min="2" max="2" width="44.140625" style="10" bestFit="1" customWidth="1"/>
    <col min="3" max="3" width="9.5703125" style="10" customWidth="1"/>
    <col min="4" max="4" width="7.140625" style="10" bestFit="1" customWidth="1"/>
    <col min="5" max="7" width="19.140625" style="1" customWidth="1"/>
    <col min="8" max="8" width="13.7109375" style="1" customWidth="1"/>
    <col min="9" max="9" width="9.42578125" style="10" customWidth="1"/>
    <col min="10" max="10" width="12.5703125" style="10" customWidth="1"/>
    <col min="11" max="11" width="10.28515625" style="10" customWidth="1"/>
    <col min="12" max="12" width="22.42578125" style="10" bestFit="1" customWidth="1"/>
    <col min="13" max="13" width="17.5703125" style="1" customWidth="1"/>
    <col min="14" max="14" width="10.85546875" style="10" bestFit="1" customWidth="1"/>
    <col min="15" max="15" width="11.7109375" style="10" bestFit="1" customWidth="1"/>
    <col min="16" max="16" width="10.7109375" style="10" bestFit="1" customWidth="1"/>
    <col min="17" max="17" width="11.7109375" style="10" bestFit="1" customWidth="1"/>
    <col min="18" max="18" width="10.7109375" style="10" bestFit="1" customWidth="1"/>
    <col min="19" max="16384" width="9.140625" style="10"/>
  </cols>
  <sheetData>
    <row r="1" spans="2:13" x14ac:dyDescent="0.25">
      <c r="M1" s="8" t="s">
        <v>20</v>
      </c>
    </row>
    <row r="2" spans="2:13" ht="14.45" customHeight="1" x14ac:dyDescent="0.25">
      <c r="M2" s="8" t="s">
        <v>21</v>
      </c>
    </row>
    <row r="3" spans="2:13" x14ac:dyDescent="0.25">
      <c r="E3" s="32" t="s">
        <v>29</v>
      </c>
      <c r="F3" s="32"/>
      <c r="G3" s="32"/>
      <c r="H3" s="32"/>
      <c r="I3" s="32"/>
      <c r="J3" s="32"/>
      <c r="K3" s="32"/>
      <c r="L3" s="32"/>
      <c r="M3" s="32"/>
    </row>
    <row r="4" spans="2:13" x14ac:dyDescent="0.25">
      <c r="G4" s="5"/>
      <c r="H4" s="5"/>
      <c r="I4" s="4"/>
      <c r="J4" s="4"/>
      <c r="K4" s="4"/>
      <c r="L4" s="4"/>
      <c r="M4" s="9" t="s">
        <v>23</v>
      </c>
    </row>
    <row r="5" spans="2:13" x14ac:dyDescent="0.25">
      <c r="G5" s="5"/>
      <c r="H5" s="5"/>
      <c r="I5" s="4"/>
      <c r="J5" s="4"/>
      <c r="K5" s="4"/>
      <c r="L5" s="4"/>
      <c r="M5" s="9" t="s">
        <v>22</v>
      </c>
    </row>
    <row r="6" spans="2:13" ht="14.45" customHeight="1" x14ac:dyDescent="0.25">
      <c r="G6" s="5"/>
      <c r="H6" s="5"/>
      <c r="I6" s="4"/>
      <c r="J6" s="4"/>
      <c r="K6" s="4"/>
      <c r="L6" s="4"/>
      <c r="M6" s="9" t="s">
        <v>28</v>
      </c>
    </row>
    <row r="7" spans="2:13" x14ac:dyDescent="0.25">
      <c r="G7" s="5"/>
      <c r="H7" s="5"/>
      <c r="I7" s="4"/>
      <c r="J7" s="4"/>
      <c r="K7" s="4"/>
      <c r="L7" s="4"/>
      <c r="M7" s="5"/>
    </row>
    <row r="8" spans="2:13" x14ac:dyDescent="0.25">
      <c r="G8" s="5"/>
      <c r="H8" s="5"/>
      <c r="I8" s="4"/>
      <c r="J8" s="4"/>
      <c r="K8" s="4"/>
      <c r="L8" s="4"/>
      <c r="M8" s="6" t="s">
        <v>12</v>
      </c>
    </row>
    <row r="9" spans="2:13" x14ac:dyDescent="0.25">
      <c r="M9" s="2" t="s">
        <v>17</v>
      </c>
    </row>
    <row r="10" spans="2:13" x14ac:dyDescent="0.25">
      <c r="M10" s="2" t="s">
        <v>13</v>
      </c>
    </row>
    <row r="12" spans="2:13" ht="28.9" customHeight="1" x14ac:dyDescent="0.25">
      <c r="J12" s="36" t="s">
        <v>16</v>
      </c>
      <c r="K12" s="36"/>
      <c r="M12" s="1" t="s">
        <v>14</v>
      </c>
    </row>
    <row r="14" spans="2:13" x14ac:dyDescent="0.25">
      <c r="B14" s="36" t="s">
        <v>15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</row>
    <row r="15" spans="2:13" hidden="1" x14ac:dyDescent="0.25"/>
    <row r="17" spans="1:17" ht="54.6" customHeight="1" x14ac:dyDescent="0.25">
      <c r="A17" s="39"/>
      <c r="B17" s="40"/>
      <c r="C17" s="41"/>
      <c r="D17" s="40"/>
      <c r="E17" s="14" t="s">
        <v>42</v>
      </c>
      <c r="F17" s="14" t="s">
        <v>43</v>
      </c>
      <c r="G17" s="14" t="s">
        <v>44</v>
      </c>
      <c r="H17" s="12"/>
      <c r="I17" s="15"/>
      <c r="J17" s="15"/>
      <c r="K17" s="15"/>
      <c r="L17" s="15"/>
      <c r="M17" s="12"/>
    </row>
    <row r="18" spans="1:17" ht="30" customHeight="1" x14ac:dyDescent="0.25">
      <c r="A18" s="44" t="s">
        <v>0</v>
      </c>
      <c r="B18" s="44" t="s">
        <v>1</v>
      </c>
      <c r="C18" s="44" t="s">
        <v>2</v>
      </c>
      <c r="D18" s="44"/>
      <c r="E18" s="26" t="s">
        <v>24</v>
      </c>
      <c r="F18" s="26" t="s">
        <v>25</v>
      </c>
      <c r="G18" s="26" t="s">
        <v>26</v>
      </c>
      <c r="H18" s="42" t="s">
        <v>11</v>
      </c>
      <c r="I18" s="44" t="s">
        <v>8</v>
      </c>
      <c r="J18" s="44" t="s">
        <v>9</v>
      </c>
      <c r="K18" s="44" t="s">
        <v>10</v>
      </c>
      <c r="L18" s="44" t="s">
        <v>6</v>
      </c>
      <c r="M18" s="38" t="s">
        <v>7</v>
      </c>
    </row>
    <row r="19" spans="1:17" x14ac:dyDescent="0.25">
      <c r="A19" s="45"/>
      <c r="B19" s="45"/>
      <c r="C19" s="16" t="s">
        <v>3</v>
      </c>
      <c r="D19" s="16" t="s">
        <v>4</v>
      </c>
      <c r="E19" s="17" t="s">
        <v>5</v>
      </c>
      <c r="F19" s="17" t="s">
        <v>5</v>
      </c>
      <c r="G19" s="12" t="s">
        <v>5</v>
      </c>
      <c r="H19" s="43"/>
      <c r="I19" s="44"/>
      <c r="J19" s="44"/>
      <c r="K19" s="44"/>
      <c r="L19" s="44"/>
      <c r="M19" s="38"/>
    </row>
    <row r="20" spans="1:17" s="11" customFormat="1" ht="30" x14ac:dyDescent="0.25">
      <c r="A20" s="18">
        <v>1</v>
      </c>
      <c r="B20" s="31" t="s">
        <v>30</v>
      </c>
      <c r="C20" s="46" t="s">
        <v>27</v>
      </c>
      <c r="D20" s="47">
        <v>2</v>
      </c>
      <c r="E20" s="19">
        <v>60600</v>
      </c>
      <c r="F20" s="12">
        <v>62000</v>
      </c>
      <c r="G20" s="12">
        <v>63630</v>
      </c>
      <c r="H20" s="12">
        <f>ROUND(AVERAGE(E20:G20),2)</f>
        <v>62076.67</v>
      </c>
      <c r="I20" s="15">
        <f t="shared" ref="I20:I29" si="0" xml:space="preserve"> COUNT(E20:G20)</f>
        <v>3</v>
      </c>
      <c r="J20" s="15">
        <f t="shared" ref="J20:J29" si="1">STDEV(E20:G20)</f>
        <v>1516.4541975718664</v>
      </c>
      <c r="K20" s="15">
        <f t="shared" ref="K20:K29" si="2">J20/H20*100</f>
        <v>2.4428729788048655</v>
      </c>
      <c r="L20" s="15" t="str">
        <f t="shared" ref="L20:L29" si="3">IF(K20&lt;33,"ОДНОРОДНЫЕ","НЕОДНОРОДНЫЕ")</f>
        <v>ОДНОРОДНЫЕ</v>
      </c>
      <c r="M20" s="12">
        <f t="shared" ref="M20:M29" si="4">D20*H20</f>
        <v>124153.34</v>
      </c>
      <c r="O20" s="27"/>
      <c r="P20" s="27"/>
      <c r="Q20" s="13"/>
    </row>
    <row r="21" spans="1:17" s="29" customFormat="1" ht="30" x14ac:dyDescent="0.25">
      <c r="A21" s="18">
        <v>2</v>
      </c>
      <c r="B21" s="31" t="s">
        <v>31</v>
      </c>
      <c r="C21" s="46" t="s">
        <v>27</v>
      </c>
      <c r="D21" s="47">
        <v>2</v>
      </c>
      <c r="E21" s="19">
        <v>7000</v>
      </c>
      <c r="F21" s="30">
        <v>7300</v>
      </c>
      <c r="G21" s="30">
        <v>7350</v>
      </c>
      <c r="H21" s="30">
        <f t="shared" ref="H21:H24" si="5">ROUND(AVERAGE(E21:G21),2)</f>
        <v>7216.67</v>
      </c>
      <c r="I21" s="28">
        <f t="shared" ref="I21:I24" si="6" xml:space="preserve"> COUNT(E21:G21)</f>
        <v>3</v>
      </c>
      <c r="J21" s="28">
        <f t="shared" ref="J21:J24" si="7">STDEV(E21:G21)</f>
        <v>189.29694486000912</v>
      </c>
      <c r="K21" s="28">
        <f t="shared" ref="K21:K24" si="8">J21/H21*100</f>
        <v>2.6230511421474048</v>
      </c>
      <c r="L21" s="28" t="str">
        <f t="shared" ref="L21:L24" si="9">IF(K21&lt;33,"ОДНОРОДНЫЕ","НЕОДНОРОДНЫЕ")</f>
        <v>ОДНОРОДНЫЕ</v>
      </c>
      <c r="M21" s="30">
        <f t="shared" ref="M21:M24" si="10">D21*H21</f>
        <v>14433.34</v>
      </c>
      <c r="O21" s="27"/>
      <c r="P21" s="27"/>
    </row>
    <row r="22" spans="1:17" s="29" customFormat="1" ht="30" x14ac:dyDescent="0.25">
      <c r="A22" s="18">
        <v>3</v>
      </c>
      <c r="B22" s="31" t="s">
        <v>32</v>
      </c>
      <c r="C22" s="46" t="s">
        <v>27</v>
      </c>
      <c r="D22" s="47">
        <v>2</v>
      </c>
      <c r="E22" s="19">
        <v>7000</v>
      </c>
      <c r="F22" s="30">
        <v>7300</v>
      </c>
      <c r="G22" s="30">
        <v>7350</v>
      </c>
      <c r="H22" s="30">
        <f t="shared" si="5"/>
        <v>7216.67</v>
      </c>
      <c r="I22" s="28">
        <f t="shared" si="6"/>
        <v>3</v>
      </c>
      <c r="J22" s="28">
        <f t="shared" si="7"/>
        <v>189.29694486000912</v>
      </c>
      <c r="K22" s="28">
        <f t="shared" si="8"/>
        <v>2.6230511421474048</v>
      </c>
      <c r="L22" s="28" t="str">
        <f t="shared" si="9"/>
        <v>ОДНОРОДНЫЕ</v>
      </c>
      <c r="M22" s="30">
        <f t="shared" si="10"/>
        <v>14433.34</v>
      </c>
      <c r="O22" s="27"/>
      <c r="P22" s="27"/>
    </row>
    <row r="23" spans="1:17" s="29" customFormat="1" x14ac:dyDescent="0.25">
      <c r="A23" s="18">
        <v>4</v>
      </c>
      <c r="B23" s="31" t="s">
        <v>33</v>
      </c>
      <c r="C23" s="46" t="s">
        <v>27</v>
      </c>
      <c r="D23" s="47">
        <v>1</v>
      </c>
      <c r="E23" s="19">
        <v>44100</v>
      </c>
      <c r="F23" s="30">
        <v>44500</v>
      </c>
      <c r="G23" s="30">
        <v>46305</v>
      </c>
      <c r="H23" s="30">
        <f t="shared" si="5"/>
        <v>44968.33</v>
      </c>
      <c r="I23" s="28">
        <f t="shared" si="6"/>
        <v>3</v>
      </c>
      <c r="J23" s="28">
        <f t="shared" si="7"/>
        <v>1174.7375593439299</v>
      </c>
      <c r="K23" s="28">
        <f t="shared" si="8"/>
        <v>2.6123664350976119</v>
      </c>
      <c r="L23" s="28" t="str">
        <f t="shared" si="9"/>
        <v>ОДНОРОДНЫЕ</v>
      </c>
      <c r="M23" s="30">
        <f t="shared" si="10"/>
        <v>44968.33</v>
      </c>
      <c r="O23" s="27"/>
      <c r="P23" s="27"/>
    </row>
    <row r="24" spans="1:17" s="29" customFormat="1" ht="30" x14ac:dyDescent="0.25">
      <c r="A24" s="18">
        <v>5</v>
      </c>
      <c r="B24" s="31" t="s">
        <v>34</v>
      </c>
      <c r="C24" s="46" t="s">
        <v>27</v>
      </c>
      <c r="D24" s="47">
        <v>1</v>
      </c>
      <c r="E24" s="19">
        <v>43200</v>
      </c>
      <c r="F24" s="30">
        <v>43500</v>
      </c>
      <c r="G24" s="30">
        <v>45360</v>
      </c>
      <c r="H24" s="30">
        <f t="shared" si="5"/>
        <v>44020</v>
      </c>
      <c r="I24" s="28">
        <f t="shared" si="6"/>
        <v>3</v>
      </c>
      <c r="J24" s="28">
        <f t="shared" si="7"/>
        <v>1170.128198104806</v>
      </c>
      <c r="K24" s="28">
        <f t="shared" si="8"/>
        <v>2.65817400750751</v>
      </c>
      <c r="L24" s="28" t="str">
        <f t="shared" si="9"/>
        <v>ОДНОРОДНЫЕ</v>
      </c>
      <c r="M24" s="30">
        <f t="shared" si="10"/>
        <v>44020</v>
      </c>
      <c r="O24" s="27"/>
      <c r="P24" s="27"/>
    </row>
    <row r="25" spans="1:17" s="29" customFormat="1" ht="45" x14ac:dyDescent="0.25">
      <c r="A25" s="18">
        <v>6</v>
      </c>
      <c r="B25" s="31" t="s">
        <v>35</v>
      </c>
      <c r="C25" s="46" t="s">
        <v>27</v>
      </c>
      <c r="D25" s="47">
        <v>2</v>
      </c>
      <c r="E25" s="19">
        <v>44100</v>
      </c>
      <c r="F25" s="30">
        <v>44500</v>
      </c>
      <c r="G25" s="30">
        <v>46305</v>
      </c>
      <c r="H25" s="30">
        <f t="shared" ref="H25:H26" si="11">ROUND(AVERAGE(E25:G25),2)</f>
        <v>44968.33</v>
      </c>
      <c r="I25" s="28">
        <f t="shared" si="0"/>
        <v>3</v>
      </c>
      <c r="J25" s="28">
        <f t="shared" si="1"/>
        <v>1174.7375593439299</v>
      </c>
      <c r="K25" s="28">
        <f t="shared" si="2"/>
        <v>2.6123664350976119</v>
      </c>
      <c r="L25" s="28" t="str">
        <f t="shared" si="3"/>
        <v>ОДНОРОДНЫЕ</v>
      </c>
      <c r="M25" s="30">
        <f t="shared" si="4"/>
        <v>89936.66</v>
      </c>
      <c r="O25" s="27"/>
      <c r="P25" s="27"/>
    </row>
    <row r="26" spans="1:17" s="29" customFormat="1" ht="30" x14ac:dyDescent="0.25">
      <c r="A26" s="18">
        <v>7</v>
      </c>
      <c r="B26" s="31" t="s">
        <v>36</v>
      </c>
      <c r="C26" s="46" t="s">
        <v>41</v>
      </c>
      <c r="D26" s="47">
        <v>2</v>
      </c>
      <c r="E26" s="19">
        <v>41350</v>
      </c>
      <c r="F26" s="30">
        <v>41600</v>
      </c>
      <c r="G26" s="30">
        <v>43417.5</v>
      </c>
      <c r="H26" s="30">
        <f t="shared" si="11"/>
        <v>42122.5</v>
      </c>
      <c r="I26" s="28">
        <f t="shared" si="0"/>
        <v>3</v>
      </c>
      <c r="J26" s="28">
        <f t="shared" si="1"/>
        <v>1128.4474954555928</v>
      </c>
      <c r="K26" s="28">
        <f t="shared" si="2"/>
        <v>2.6789660999598617</v>
      </c>
      <c r="L26" s="28" t="str">
        <f t="shared" si="3"/>
        <v>ОДНОРОДНЫЕ</v>
      </c>
      <c r="M26" s="30">
        <f t="shared" si="4"/>
        <v>84245</v>
      </c>
      <c r="O26" s="27"/>
      <c r="P26" s="27"/>
    </row>
    <row r="27" spans="1:17" s="29" customFormat="1" ht="30" x14ac:dyDescent="0.25">
      <c r="A27" s="18">
        <v>8</v>
      </c>
      <c r="B27" s="31" t="s">
        <v>37</v>
      </c>
      <c r="C27" s="46" t="s">
        <v>27</v>
      </c>
      <c r="D27" s="47">
        <v>2</v>
      </c>
      <c r="E27" s="19">
        <v>29300</v>
      </c>
      <c r="F27" s="30">
        <v>30000</v>
      </c>
      <c r="G27" s="30">
        <v>30765</v>
      </c>
      <c r="H27" s="30">
        <f t="shared" ref="H27:H28" si="12">ROUND(AVERAGE(E27:G27),2)</f>
        <v>30021.67</v>
      </c>
      <c r="I27" s="28">
        <f t="shared" ref="I27:I28" si="13" xml:space="preserve"> COUNT(E27:G27)</f>
        <v>3</v>
      </c>
      <c r="J27" s="28">
        <f t="shared" ref="J27:J28" si="14">STDEV(E27:G27)</f>
        <v>732.74029050771696</v>
      </c>
      <c r="K27" s="28">
        <f t="shared" ref="K27:K28" si="15">J27/H27*100</f>
        <v>2.440704632712694</v>
      </c>
      <c r="L27" s="28" t="str">
        <f t="shared" ref="L27:L28" si="16">IF(K27&lt;33,"ОДНОРОДНЫЕ","НЕОДНОРОДНЫЕ")</f>
        <v>ОДНОРОДНЫЕ</v>
      </c>
      <c r="M27" s="30">
        <f t="shared" ref="M27:M28" si="17">D27*H27</f>
        <v>60043.34</v>
      </c>
      <c r="O27" s="27"/>
      <c r="P27" s="27"/>
    </row>
    <row r="28" spans="1:17" s="29" customFormat="1" x14ac:dyDescent="0.25">
      <c r="A28" s="18">
        <v>9</v>
      </c>
      <c r="B28" s="31" t="s">
        <v>38</v>
      </c>
      <c r="C28" s="46" t="s">
        <v>27</v>
      </c>
      <c r="D28" s="47">
        <v>2</v>
      </c>
      <c r="E28" s="19">
        <v>126000</v>
      </c>
      <c r="F28" s="30">
        <v>127000</v>
      </c>
      <c r="G28" s="30">
        <v>132300</v>
      </c>
      <c r="H28" s="30">
        <f t="shared" si="12"/>
        <v>128433.33</v>
      </c>
      <c r="I28" s="28">
        <f t="shared" si="13"/>
        <v>3</v>
      </c>
      <c r="J28" s="28">
        <f t="shared" si="14"/>
        <v>3385.7544703261242</v>
      </c>
      <c r="K28" s="28">
        <f t="shared" si="15"/>
        <v>2.6361961262906788</v>
      </c>
      <c r="L28" s="28" t="str">
        <f t="shared" si="16"/>
        <v>ОДНОРОДНЫЕ</v>
      </c>
      <c r="M28" s="30">
        <f t="shared" si="17"/>
        <v>256866.66</v>
      </c>
      <c r="O28" s="27"/>
      <c r="P28" s="27"/>
    </row>
    <row r="29" spans="1:17" s="29" customFormat="1" ht="30" x14ac:dyDescent="0.25">
      <c r="A29" s="18">
        <v>10</v>
      </c>
      <c r="B29" s="31" t="s">
        <v>39</v>
      </c>
      <c r="C29" s="46" t="s">
        <v>27</v>
      </c>
      <c r="D29" s="47">
        <v>1</v>
      </c>
      <c r="E29" s="19">
        <v>126000</v>
      </c>
      <c r="F29" s="30">
        <v>127000</v>
      </c>
      <c r="G29" s="30">
        <v>132300</v>
      </c>
      <c r="H29" s="30">
        <f t="shared" ref="H29" si="18">ROUND(AVERAGE(E29:G29),2)</f>
        <v>128433.33</v>
      </c>
      <c r="I29" s="28">
        <f t="shared" si="0"/>
        <v>3</v>
      </c>
      <c r="J29" s="28">
        <f t="shared" si="1"/>
        <v>3385.7544703261242</v>
      </c>
      <c r="K29" s="28">
        <f t="shared" si="2"/>
        <v>2.6361961262906788</v>
      </c>
      <c r="L29" s="28" t="str">
        <f t="shared" si="3"/>
        <v>ОДНОРОДНЫЕ</v>
      </c>
      <c r="M29" s="30">
        <f t="shared" si="4"/>
        <v>128433.33</v>
      </c>
      <c r="O29" s="27"/>
      <c r="P29" s="27"/>
    </row>
    <row r="30" spans="1:17" s="29" customFormat="1" x14ac:dyDescent="0.25">
      <c r="A30" s="18">
        <v>11</v>
      </c>
      <c r="B30" s="31" t="s">
        <v>40</v>
      </c>
      <c r="C30" s="46" t="s">
        <v>27</v>
      </c>
      <c r="D30" s="47">
        <v>1</v>
      </c>
      <c r="E30" s="19">
        <v>126000</v>
      </c>
      <c r="F30" s="30">
        <v>127000</v>
      </c>
      <c r="G30" s="30">
        <v>132300</v>
      </c>
      <c r="H30" s="30">
        <f t="shared" ref="H30" si="19">ROUND(AVERAGE(E30:G30),2)</f>
        <v>128433.33</v>
      </c>
      <c r="I30" s="28">
        <f t="shared" ref="I30" si="20" xml:space="preserve"> COUNT(E30:G30)</f>
        <v>3</v>
      </c>
      <c r="J30" s="28">
        <f t="shared" ref="J30" si="21">STDEV(E30:G30)</f>
        <v>3385.7544703261242</v>
      </c>
      <c r="K30" s="28">
        <f t="shared" ref="K30" si="22">J30/H30*100</f>
        <v>2.6361961262906788</v>
      </c>
      <c r="L30" s="28" t="str">
        <f t="shared" ref="L30" si="23">IF(K30&lt;33,"ОДНОРОДНЫЕ","НЕОДНОРОДНЫЕ")</f>
        <v>ОДНОРОДНЫЕ</v>
      </c>
      <c r="M30" s="30">
        <f t="shared" ref="M30" si="24">D30*H30</f>
        <v>128433.33</v>
      </c>
      <c r="O30" s="27"/>
      <c r="P30" s="27"/>
    </row>
    <row r="31" spans="1:17" x14ac:dyDescent="0.25">
      <c r="A31" s="18"/>
      <c r="B31" s="20"/>
      <c r="C31" s="21"/>
      <c r="D31" s="22"/>
      <c r="E31" s="12">
        <f>SUMPRODUCT($D$20:$D$30,E20:E30)</f>
        <v>970000</v>
      </c>
      <c r="F31" s="12">
        <f>SUMPRODUCT($D$20:$D$30,F20:F30)</f>
        <v>981400</v>
      </c>
      <c r="G31" s="23">
        <f>SUMPRODUCT($D$20:$D$30,G20:G30)</f>
        <v>1018500</v>
      </c>
      <c r="H31" s="12"/>
      <c r="I31" s="15"/>
      <c r="J31" s="15"/>
      <c r="K31" s="15"/>
      <c r="L31" s="15"/>
      <c r="M31" s="24">
        <f>SUM(M20:M30)</f>
        <v>989966.66999999993</v>
      </c>
      <c r="O31" s="27"/>
      <c r="P31" s="27"/>
    </row>
    <row r="32" spans="1:17" x14ac:dyDescent="0.25">
      <c r="A32" s="4"/>
      <c r="B32" s="4"/>
      <c r="C32" s="4"/>
      <c r="D32" s="4"/>
      <c r="E32" s="5"/>
      <c r="F32" s="5"/>
      <c r="G32" s="5"/>
      <c r="H32" s="5"/>
      <c r="I32" s="4"/>
      <c r="J32" s="4"/>
      <c r="K32" s="4"/>
      <c r="L32" s="4"/>
      <c r="M32" s="5"/>
      <c r="O32" s="27"/>
      <c r="P32" s="27"/>
    </row>
    <row r="33" spans="1:16" x14ac:dyDescent="0.25">
      <c r="A33" s="37" t="s">
        <v>19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O33" s="27"/>
      <c r="P33" s="27"/>
    </row>
    <row r="34" spans="1:16" x14ac:dyDescent="0.25">
      <c r="A34" s="35" t="s">
        <v>18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O34" s="27"/>
      <c r="P34" s="27"/>
    </row>
    <row r="35" spans="1:16" ht="15" customHeight="1" x14ac:dyDescent="0.25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O35" s="27"/>
      <c r="P35" s="27"/>
    </row>
    <row r="36" spans="1:16" s="4" customFormat="1" x14ac:dyDescent="0.25">
      <c r="A36" s="33" t="s">
        <v>45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"/>
      <c r="O36" s="3"/>
    </row>
    <row r="37" spans="1:16" x14ac:dyDescent="0.25">
      <c r="A37" s="4"/>
      <c r="B37" s="4"/>
      <c r="C37" s="4"/>
      <c r="D37" s="4"/>
      <c r="E37" s="5"/>
      <c r="F37" s="5"/>
      <c r="G37" s="5"/>
      <c r="H37" s="5"/>
      <c r="I37" s="4"/>
      <c r="J37" s="4"/>
      <c r="K37" s="4"/>
      <c r="L37" s="4"/>
      <c r="M37" s="5"/>
    </row>
    <row r="38" spans="1:16" x14ac:dyDescent="0.25">
      <c r="A38" s="4"/>
      <c r="B38" s="4"/>
      <c r="C38" s="4"/>
      <c r="D38" s="4"/>
      <c r="E38" s="5"/>
      <c r="F38" s="5"/>
      <c r="G38" s="5"/>
      <c r="H38" s="5"/>
      <c r="I38" s="4"/>
      <c r="J38" s="25"/>
      <c r="K38" s="4"/>
      <c r="L38" s="4"/>
      <c r="M38" s="5"/>
    </row>
    <row r="39" spans="1:16" x14ac:dyDescent="0.25">
      <c r="A39" s="4"/>
      <c r="B39" s="4"/>
      <c r="C39" s="4"/>
      <c r="D39" s="4"/>
      <c r="E39" s="5"/>
      <c r="F39" s="5"/>
      <c r="G39" s="5"/>
      <c r="H39" s="5"/>
      <c r="I39" s="4"/>
      <c r="J39" s="4"/>
      <c r="K39" s="4"/>
      <c r="L39" s="4"/>
      <c r="M39" s="5"/>
    </row>
    <row r="40" spans="1:16" x14ac:dyDescent="0.25">
      <c r="A40" s="4"/>
      <c r="B40" s="4"/>
      <c r="C40" s="4"/>
      <c r="D40" s="4"/>
      <c r="E40" s="5"/>
      <c r="F40" s="5"/>
      <c r="G40" s="5"/>
      <c r="H40" s="5"/>
      <c r="I40" s="4"/>
      <c r="J40" s="4"/>
      <c r="K40" s="4"/>
      <c r="L40" s="4"/>
      <c r="M40" s="5"/>
    </row>
    <row r="42" spans="1:16" x14ac:dyDescent="0.25">
      <c r="J42" s="7"/>
      <c r="L42" s="7"/>
    </row>
    <row r="44" spans="1:16" x14ac:dyDescent="0.25">
      <c r="L44" s="7"/>
    </row>
  </sheetData>
  <mergeCells count="18">
    <mergeCell ref="B18:B19"/>
    <mergeCell ref="C18:D18"/>
    <mergeCell ref="E3:M3"/>
    <mergeCell ref="A36:M36"/>
    <mergeCell ref="A35:M35"/>
    <mergeCell ref="J12:K12"/>
    <mergeCell ref="B14:L14"/>
    <mergeCell ref="A33:M33"/>
    <mergeCell ref="A34:M34"/>
    <mergeCell ref="M18:M19"/>
    <mergeCell ref="A17:B17"/>
    <mergeCell ref="C17:D17"/>
    <mergeCell ref="H18:H19"/>
    <mergeCell ref="I18:I19"/>
    <mergeCell ref="J18:J19"/>
    <mergeCell ref="K18:K19"/>
    <mergeCell ref="L18:L19"/>
    <mergeCell ref="A18:A19"/>
  </mergeCells>
  <conditionalFormatting sqref="L20 L31">
    <cfRule type="containsText" dxfId="77" priority="574" operator="containsText" text="НЕ">
      <formula>NOT(ISERROR(SEARCH("НЕ",L20)))</formula>
    </cfRule>
    <cfRule type="containsText" dxfId="76" priority="575" operator="containsText" text="ОДНОРОДНЫЕ">
      <formula>NOT(ISERROR(SEARCH("ОДНОРОДНЫЕ",L20)))</formula>
    </cfRule>
    <cfRule type="containsText" dxfId="75" priority="576" operator="containsText" text="НЕОДНОРОДНЫЕ">
      <formula>NOT(ISERROR(SEARCH("НЕОДНОРОДНЫЕ",L20)))</formula>
    </cfRule>
  </conditionalFormatting>
  <conditionalFormatting sqref="L20 L31">
    <cfRule type="containsText" dxfId="74" priority="571" operator="containsText" text="НЕОДНОРОДНЫЕ">
      <formula>NOT(ISERROR(SEARCH("НЕОДНОРОДНЫЕ",L20)))</formula>
    </cfRule>
    <cfRule type="containsText" dxfId="73" priority="572" operator="containsText" text="ОДНОРОДНЫЕ">
      <formula>NOT(ISERROR(SEARCH("ОДНОРОДНЫЕ",L20)))</formula>
    </cfRule>
    <cfRule type="containsText" dxfId="72" priority="573" operator="containsText" text="НЕОДНОРОДНЫЕ">
      <formula>NOT(ISERROR(SEARCH("НЕОДНОРОДНЫЕ",L20)))</formula>
    </cfRule>
  </conditionalFormatting>
  <conditionalFormatting sqref="L30">
    <cfRule type="containsText" dxfId="65" priority="64" operator="containsText" text="НЕ">
      <formula>NOT(ISERROR(SEARCH("НЕ",L30)))</formula>
    </cfRule>
    <cfRule type="containsText" dxfId="64" priority="65" operator="containsText" text="ОДНОРОДНЫЕ">
      <formula>NOT(ISERROR(SEARCH("ОДНОРОДНЫЕ",L30)))</formula>
    </cfRule>
    <cfRule type="containsText" dxfId="63" priority="66" operator="containsText" text="НЕОДНОРОДНЫЕ">
      <formula>NOT(ISERROR(SEARCH("НЕОДНОРОДНЫЕ",L30)))</formula>
    </cfRule>
  </conditionalFormatting>
  <conditionalFormatting sqref="L30">
    <cfRule type="containsText" dxfId="62" priority="61" operator="containsText" text="НЕОДНОРОДНЫЕ">
      <formula>NOT(ISERROR(SEARCH("НЕОДНОРОДНЫЕ",L30)))</formula>
    </cfRule>
    <cfRule type="containsText" dxfId="61" priority="62" operator="containsText" text="ОДНОРОДНЫЕ">
      <formula>NOT(ISERROR(SEARCH("ОДНОРОДНЫЕ",L30)))</formula>
    </cfRule>
    <cfRule type="containsText" dxfId="60" priority="63" operator="containsText" text="НЕОДНОРОДНЫЕ">
      <formula>NOT(ISERROR(SEARCH("НЕОДНОРОДНЫЕ",L30)))</formula>
    </cfRule>
  </conditionalFormatting>
  <conditionalFormatting sqref="L29">
    <cfRule type="containsText" dxfId="53" priority="52" operator="containsText" text="НЕ">
      <formula>NOT(ISERROR(SEARCH("НЕ",L29)))</formula>
    </cfRule>
    <cfRule type="containsText" dxfId="52" priority="53" operator="containsText" text="ОДНОРОДНЫЕ">
      <formula>NOT(ISERROR(SEARCH("ОДНОРОДНЫЕ",L29)))</formula>
    </cfRule>
    <cfRule type="containsText" dxfId="51" priority="54" operator="containsText" text="НЕОДНОРОДНЫЕ">
      <formula>NOT(ISERROR(SEARCH("НЕОДНОРОДНЫЕ",L29)))</formula>
    </cfRule>
  </conditionalFormatting>
  <conditionalFormatting sqref="L29">
    <cfRule type="containsText" dxfId="50" priority="49" operator="containsText" text="НЕОДНОРОДНЫЕ">
      <formula>NOT(ISERROR(SEARCH("НЕОДНОРОДНЫЕ",L29)))</formula>
    </cfRule>
    <cfRule type="containsText" dxfId="49" priority="50" operator="containsText" text="ОДНОРОДНЫЕ">
      <formula>NOT(ISERROR(SEARCH("ОДНОРОДНЫЕ",L29)))</formula>
    </cfRule>
    <cfRule type="containsText" dxfId="48" priority="51" operator="containsText" text="НЕОДНОРОДНЫЕ">
      <formula>NOT(ISERROR(SEARCH("НЕОДНОРОДНЫЕ",L29)))</formula>
    </cfRule>
  </conditionalFormatting>
  <conditionalFormatting sqref="L28">
    <cfRule type="containsText" dxfId="47" priority="46" operator="containsText" text="НЕ">
      <formula>NOT(ISERROR(SEARCH("НЕ",L28)))</formula>
    </cfRule>
    <cfRule type="containsText" dxfId="46" priority="47" operator="containsText" text="ОДНОРОДНЫЕ">
      <formula>NOT(ISERROR(SEARCH("ОДНОРОДНЫЕ",L28)))</formula>
    </cfRule>
    <cfRule type="containsText" dxfId="45" priority="48" operator="containsText" text="НЕОДНОРОДНЫЕ">
      <formula>NOT(ISERROR(SEARCH("НЕОДНОРОДНЫЕ",L28)))</formula>
    </cfRule>
  </conditionalFormatting>
  <conditionalFormatting sqref="L28">
    <cfRule type="containsText" dxfId="44" priority="43" operator="containsText" text="НЕОДНОРОДНЫЕ">
      <formula>NOT(ISERROR(SEARCH("НЕОДНОРОДНЫЕ",L28)))</formula>
    </cfRule>
    <cfRule type="containsText" dxfId="43" priority="44" operator="containsText" text="ОДНОРОДНЫЕ">
      <formula>NOT(ISERROR(SEARCH("ОДНОРОДНЫЕ",L28)))</formula>
    </cfRule>
    <cfRule type="containsText" dxfId="42" priority="45" operator="containsText" text="НЕОДНОРОДНЫЕ">
      <formula>NOT(ISERROR(SEARCH("НЕОДНОРОДНЫЕ",L28)))</formula>
    </cfRule>
  </conditionalFormatting>
  <conditionalFormatting sqref="L27">
    <cfRule type="containsText" dxfId="41" priority="40" operator="containsText" text="НЕ">
      <formula>NOT(ISERROR(SEARCH("НЕ",L27)))</formula>
    </cfRule>
    <cfRule type="containsText" dxfId="40" priority="41" operator="containsText" text="ОДНОРОДНЫЕ">
      <formula>NOT(ISERROR(SEARCH("ОДНОРОДНЫЕ",L27)))</formula>
    </cfRule>
    <cfRule type="containsText" dxfId="39" priority="42" operator="containsText" text="НЕОДНОРОДНЫЕ">
      <formula>NOT(ISERROR(SEARCH("НЕОДНОРОДНЫЕ",L27)))</formula>
    </cfRule>
  </conditionalFormatting>
  <conditionalFormatting sqref="L27">
    <cfRule type="containsText" dxfId="38" priority="37" operator="containsText" text="НЕОДНОРОДНЫЕ">
      <formula>NOT(ISERROR(SEARCH("НЕОДНОРОДНЫЕ",L27)))</formula>
    </cfRule>
    <cfRule type="containsText" dxfId="37" priority="38" operator="containsText" text="ОДНОРОДНЫЕ">
      <formula>NOT(ISERROR(SEARCH("ОДНОРОДНЫЕ",L27)))</formula>
    </cfRule>
    <cfRule type="containsText" dxfId="36" priority="39" operator="containsText" text="НЕОДНОРОДНЫЕ">
      <formula>NOT(ISERROR(SEARCH("НЕОДНОРОДНЫЕ",L27)))</formula>
    </cfRule>
  </conditionalFormatting>
  <conditionalFormatting sqref="L26">
    <cfRule type="containsText" dxfId="35" priority="34" operator="containsText" text="НЕ">
      <formula>NOT(ISERROR(SEARCH("НЕ",L26)))</formula>
    </cfRule>
    <cfRule type="containsText" dxfId="34" priority="35" operator="containsText" text="ОДНОРОДНЫЕ">
      <formula>NOT(ISERROR(SEARCH("ОДНОРОДНЫЕ",L26)))</formula>
    </cfRule>
    <cfRule type="containsText" dxfId="33" priority="36" operator="containsText" text="НЕОДНОРОДНЫЕ">
      <formula>NOT(ISERROR(SEARCH("НЕОДНОРОДНЫЕ",L26)))</formula>
    </cfRule>
  </conditionalFormatting>
  <conditionalFormatting sqref="L26">
    <cfRule type="containsText" dxfId="32" priority="31" operator="containsText" text="НЕОДНОРОДНЫЕ">
      <formula>NOT(ISERROR(SEARCH("НЕОДНОРОДНЫЕ",L26)))</formula>
    </cfRule>
    <cfRule type="containsText" dxfId="31" priority="32" operator="containsText" text="ОДНОРОДНЫЕ">
      <formula>NOT(ISERROR(SEARCH("ОДНОРОДНЫЕ",L26)))</formula>
    </cfRule>
    <cfRule type="containsText" dxfId="30" priority="33" operator="containsText" text="НЕОДНОРОДНЫЕ">
      <formula>NOT(ISERROR(SEARCH("НЕОДНОРОДНЫЕ",L26)))</formula>
    </cfRule>
  </conditionalFormatting>
  <conditionalFormatting sqref="L25">
    <cfRule type="containsText" dxfId="29" priority="28" operator="containsText" text="НЕ">
      <formula>NOT(ISERROR(SEARCH("НЕ",L25)))</formula>
    </cfRule>
    <cfRule type="containsText" dxfId="28" priority="29" operator="containsText" text="ОДНОРОДНЫЕ">
      <formula>NOT(ISERROR(SEARCH("ОДНОРОДНЫЕ",L25)))</formula>
    </cfRule>
    <cfRule type="containsText" dxfId="27" priority="30" operator="containsText" text="НЕОДНОРОДНЫЕ">
      <formula>NOT(ISERROR(SEARCH("НЕОДНОРОДНЫЕ",L25)))</formula>
    </cfRule>
  </conditionalFormatting>
  <conditionalFormatting sqref="L25">
    <cfRule type="containsText" dxfId="26" priority="25" operator="containsText" text="НЕОДНОРОДНЫЕ">
      <formula>NOT(ISERROR(SEARCH("НЕОДНОРОДНЫЕ",L25)))</formula>
    </cfRule>
    <cfRule type="containsText" dxfId="25" priority="26" operator="containsText" text="ОДНОРОДНЫЕ">
      <formula>NOT(ISERROR(SEARCH("ОДНОРОДНЫЕ",L25)))</formula>
    </cfRule>
    <cfRule type="containsText" dxfId="24" priority="27" operator="containsText" text="НЕОДНОРОДНЫЕ">
      <formula>NOT(ISERROR(SEARCH("НЕОДНОРОДНЫЕ",L25)))</formula>
    </cfRule>
  </conditionalFormatting>
  <conditionalFormatting sqref="L24">
    <cfRule type="containsText" dxfId="23" priority="22" operator="containsText" text="НЕ">
      <formula>NOT(ISERROR(SEARCH("НЕ",L24)))</formula>
    </cfRule>
    <cfRule type="containsText" dxfId="22" priority="23" operator="containsText" text="ОДНОРОДНЫЕ">
      <formula>NOT(ISERROR(SEARCH("ОДНОРОДНЫЕ",L24)))</formula>
    </cfRule>
    <cfRule type="containsText" dxfId="21" priority="24" operator="containsText" text="НЕОДНОРОДНЫЕ">
      <formula>NOT(ISERROR(SEARCH("НЕОДНОРОДНЫЕ",L24)))</formula>
    </cfRule>
  </conditionalFormatting>
  <conditionalFormatting sqref="L24">
    <cfRule type="containsText" dxfId="20" priority="19" operator="containsText" text="НЕОДНОРОДНЫЕ">
      <formula>NOT(ISERROR(SEARCH("НЕОДНОРОДНЫЕ",L24)))</formula>
    </cfRule>
    <cfRule type="containsText" dxfId="19" priority="20" operator="containsText" text="ОДНОРОДНЫЕ">
      <formula>NOT(ISERROR(SEARCH("ОДНОРОДНЫЕ",L24)))</formula>
    </cfRule>
    <cfRule type="containsText" dxfId="18" priority="21" operator="containsText" text="НЕОДНОРОДНЫЕ">
      <formula>NOT(ISERROR(SEARCH("НЕОДНОРОДНЫЕ",L24)))</formula>
    </cfRule>
  </conditionalFormatting>
  <conditionalFormatting sqref="L23">
    <cfRule type="containsText" dxfId="17" priority="16" operator="containsText" text="НЕ">
      <formula>NOT(ISERROR(SEARCH("НЕ",L23)))</formula>
    </cfRule>
    <cfRule type="containsText" dxfId="16" priority="17" operator="containsText" text="ОДНОРОДНЫЕ">
      <formula>NOT(ISERROR(SEARCH("ОДНОРОДНЫЕ",L23)))</formula>
    </cfRule>
    <cfRule type="containsText" dxfId="15" priority="18" operator="containsText" text="НЕОДНОРОДНЫЕ">
      <formula>NOT(ISERROR(SEARCH("НЕОДНОРОДНЫЕ",L23)))</formula>
    </cfRule>
  </conditionalFormatting>
  <conditionalFormatting sqref="L23">
    <cfRule type="containsText" dxfId="14" priority="13" operator="containsText" text="НЕОДНОРОДНЫЕ">
      <formula>NOT(ISERROR(SEARCH("НЕОДНОРОДНЫЕ",L23)))</formula>
    </cfRule>
    <cfRule type="containsText" dxfId="13" priority="14" operator="containsText" text="ОДНОРОДНЫЕ">
      <formula>NOT(ISERROR(SEARCH("ОДНОРОДНЫЕ",L23)))</formula>
    </cfRule>
    <cfRule type="containsText" dxfId="12" priority="15" operator="containsText" text="НЕОДНОРОДНЫЕ">
      <formula>NOT(ISERROR(SEARCH("НЕОДНОРОДНЫЕ",L23)))</formula>
    </cfRule>
  </conditionalFormatting>
  <conditionalFormatting sqref="L22">
    <cfRule type="containsText" dxfId="11" priority="10" operator="containsText" text="НЕ">
      <formula>NOT(ISERROR(SEARCH("НЕ",L22)))</formula>
    </cfRule>
    <cfRule type="containsText" dxfId="10" priority="11" operator="containsText" text="ОДНОРОДНЫЕ">
      <formula>NOT(ISERROR(SEARCH("ОДНОРОДНЫЕ",L22)))</formula>
    </cfRule>
    <cfRule type="containsText" dxfId="9" priority="12" operator="containsText" text="НЕОДНОРОДНЫЕ">
      <formula>NOT(ISERROR(SEARCH("НЕОДНОРОДНЫЕ",L22)))</formula>
    </cfRule>
  </conditionalFormatting>
  <conditionalFormatting sqref="L22">
    <cfRule type="containsText" dxfId="8" priority="7" operator="containsText" text="НЕОДНОРОДНЫЕ">
      <formula>NOT(ISERROR(SEARCH("НЕОДНОРОДНЫЕ",L22)))</formula>
    </cfRule>
    <cfRule type="containsText" dxfId="7" priority="8" operator="containsText" text="ОДНОРОДНЫЕ">
      <formula>NOT(ISERROR(SEARCH("ОДНОРОДНЫЕ",L22)))</formula>
    </cfRule>
    <cfRule type="containsText" dxfId="6" priority="9" operator="containsText" text="НЕОДНОРОДНЫЕ">
      <formula>NOT(ISERROR(SEARCH("НЕОДНОРОДНЫЕ",L22)))</formula>
    </cfRule>
  </conditionalFormatting>
  <conditionalFormatting sqref="L21">
    <cfRule type="containsText" dxfId="5" priority="4" operator="containsText" text="НЕ">
      <formula>NOT(ISERROR(SEARCH("НЕ",L21)))</formula>
    </cfRule>
    <cfRule type="containsText" dxfId="4" priority="5" operator="containsText" text="ОДНОРОДНЫЕ">
      <formula>NOT(ISERROR(SEARCH("ОДНОРОДНЫЕ",L21)))</formula>
    </cfRule>
    <cfRule type="containsText" dxfId="3" priority="6" operator="containsText" text="НЕОДНОРОДНЫЕ">
      <formula>NOT(ISERROR(SEARCH("НЕОДНОРОДНЫЕ",L21)))</formula>
    </cfRule>
  </conditionalFormatting>
  <conditionalFormatting sqref="L21">
    <cfRule type="containsText" dxfId="2" priority="1" operator="containsText" text="НЕОДНОРОДНЫЕ">
      <formula>NOT(ISERROR(SEARCH("НЕОДНОРОДНЫЕ",L21)))</formula>
    </cfRule>
    <cfRule type="containsText" dxfId="1" priority="2" operator="containsText" text="ОДНОРОДНЫЕ">
      <formula>NOT(ISERROR(SEARCH("ОДНОРОДНЫЕ",L21)))</formula>
    </cfRule>
    <cfRule type="containsText" dxfId="0" priority="3" operator="containsText" text="НЕОДНОРОДНЫЕ">
      <formula>NOT(ISERROR(SEARCH("НЕОДНОРОДНЫЕ",L21)))</formula>
    </cfRule>
  </conditionalFormatting>
  <pageMargins left="0.31496062992125984" right="0.19685039370078741" top="0.35433070866141736" bottom="0.35433070866141736" header="0.11811023622047245" footer="0.11811023622047245"/>
  <pageSetup paperSize="9" scale="70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2025-02-24T12:12:05Z</dcterms:modified>
</cp:coreProperties>
</file>