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E35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l="1"/>
  <c r="L34" i="1" s="1"/>
  <c r="K27" i="1"/>
  <c r="L27" i="1" s="1"/>
  <c r="K20" i="1"/>
  <c r="L20" i="1" s="1"/>
  <c r="K29" i="1"/>
  <c r="L29" i="1" s="1"/>
  <c r="K21" i="1"/>
  <c r="L21" i="1" s="1"/>
  <c r="K23" i="1"/>
  <c r="L23" i="1" s="1"/>
  <c r="K22" i="1"/>
  <c r="L22" i="1" s="1"/>
  <c r="K31" i="1"/>
  <c r="L31" i="1" s="1"/>
  <c r="K28" i="1"/>
  <c r="L28" i="1" s="1"/>
  <c r="K26" i="1"/>
  <c r="L26" i="1" s="1"/>
  <c r="K33" i="1"/>
  <c r="L33" i="1" s="1"/>
  <c r="K32" i="1"/>
  <c r="L32" i="1" s="1"/>
  <c r="K30" i="1"/>
  <c r="L30" i="1" s="1"/>
  <c r="K25" i="1"/>
  <c r="L25" i="1" s="1"/>
  <c r="K24" i="1"/>
  <c r="L24" i="1" s="1"/>
  <c r="M20" i="1" l="1"/>
  <c r="M35" i="1" s="1"/>
  <c r="G35" i="1"/>
  <c r="F35" i="1"/>
</calcChain>
</file>

<file path=xl/sharedStrings.xml><?xml version="1.0" encoding="utf-8"?>
<sst xmlns="http://schemas.openxmlformats.org/spreadsheetml/2006/main" count="65" uniqueCount="50">
  <si>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</si>
  <si>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</si>
  <si>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</si>
  <si>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</si>
  <si>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</si>
  <si>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</si>
  <si>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</si>
  <si>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</si>
  <si>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</si>
  <si>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</si>
  <si>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</si>
  <si>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</si>
  <si>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</si>
  <si>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</si>
  <si>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</si>
  <si>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</si>
  <si>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</si>
  <si>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</si>
  <si>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</si>
  <si>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</si>
  <si>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</si>
  <si>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</si>
  <si>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</si>
  <si>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</si>
  <si>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</si>
  <si>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</si>
  <si>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</si>
  <si>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</t>
  </si>
  <si>
    <t>шт</t>
  </si>
  <si>
    <t>на поставку инструментов и расходных материалов для  пародонтологии</t>
  </si>
  <si>
    <t>Спрей для  местной анестезии десенсил (или эквивалент)</t>
  </si>
  <si>
    <t>Диплен Дента С (или эквивалент)</t>
  </si>
  <si>
    <t>Диплен Дента М (или эквивалент)</t>
  </si>
  <si>
    <t>Детартрин Z (или эквивалент)</t>
  </si>
  <si>
    <t>Щетка для углового наконечника синтетическая Kagayaki № 1013 (или эквивалент)</t>
  </si>
  <si>
    <t>Насадка GD1</t>
  </si>
  <si>
    <t>Насадка GD2</t>
  </si>
  <si>
    <t>Насадка GD3</t>
  </si>
  <si>
    <t>Насадка GD4</t>
  </si>
  <si>
    <t>Насадка GD5</t>
  </si>
  <si>
    <t>Насадка PD1T</t>
  </si>
  <si>
    <t>Насадка PD3T</t>
  </si>
  <si>
    <t>Насадка PD5</t>
  </si>
  <si>
    <t>Насадка PD10</t>
  </si>
  <si>
    <t>Насадка PD20</t>
  </si>
  <si>
    <t>КП вх. № 757-03/25 от 31.03.2025</t>
  </si>
  <si>
    <t>КП вх. № 758-03/25 от 31.03.2025</t>
  </si>
  <si>
    <t>КП вх. № 759-03/25 от 31.03.2025</t>
  </si>
  <si>
    <t>Исходя из имеющегося у Заказчика объёма финансового обеспечения для осуществления закупки НМЦД устанавливается в размере 113880 руб. (сто тринадцать тысяч восемьсот восемьдесят рублей 00 копеек)</t>
  </si>
  <si>
    <t>№ 083-25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</si>
</sst>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zoomScaleNormal="100" zoomScalePageLayoutView="70" workbookViewId="0">
      <selection activeCell="F1" sqref="F1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9" t="s">
        <v>29</v>
      </c>
      <c r="F3" s="49"/>
      <c r="G3" s="49"/>
      <c r="H3" s="49"/>
      <c r="I3" s="49"/>
      <c r="J3" s="49"/>
      <c r="K3" s="49"/>
      <c r="L3" s="49"/>
      <c r="M3" s="49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49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9" t="s">
        <v>16</v>
      </c>
      <c r="K12" s="39"/>
      <c r="M12" s="1" t="s">
        <v>14</v>
      </c>
    </row>
    <row r="14" spans="2:13" x14ac:dyDescent="0.25">
      <c r="B14" s="39" t="s">
        <v>15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2"/>
      <c r="B17" s="43"/>
      <c r="C17" s="44"/>
      <c r="D17" s="43"/>
      <c r="E17" s="14" t="s">
        <v>45</v>
      </c>
      <c r="F17" s="14" t="s">
        <v>46</v>
      </c>
      <c r="G17" s="14" t="s">
        <v>47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7" t="s">
        <v>0</v>
      </c>
      <c r="B18" s="47" t="s">
        <v>1</v>
      </c>
      <c r="C18" s="47" t="s">
        <v>2</v>
      </c>
      <c r="D18" s="47"/>
      <c r="E18" s="26" t="s">
        <v>24</v>
      </c>
      <c r="F18" s="26" t="s">
        <v>25</v>
      </c>
      <c r="G18" s="26" t="s">
        <v>26</v>
      </c>
      <c r="H18" s="45" t="s">
        <v>11</v>
      </c>
      <c r="I18" s="47" t="s">
        <v>8</v>
      </c>
      <c r="J18" s="47" t="s">
        <v>9</v>
      </c>
      <c r="K18" s="47" t="s">
        <v>10</v>
      </c>
      <c r="L18" s="47" t="s">
        <v>6</v>
      </c>
      <c r="M18" s="41" t="s">
        <v>7</v>
      </c>
    </row>
    <row r="19" spans="1:17" x14ac:dyDescent="0.25">
      <c r="A19" s="48"/>
      <c r="B19" s="48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6"/>
      <c r="I19" s="47"/>
      <c r="J19" s="47"/>
      <c r="K19" s="47"/>
      <c r="L19" s="47"/>
      <c r="M19" s="41"/>
    </row>
    <row r="20" spans="1:17" s="11" customFormat="1" ht="30" x14ac:dyDescent="0.25">
      <c r="A20" s="18">
        <v>1</v>
      </c>
      <c r="B20" s="32" t="s">
        <v>30</v>
      </c>
      <c r="C20" s="33" t="s">
        <v>27</v>
      </c>
      <c r="D20" s="27">
        <v>20</v>
      </c>
      <c r="E20" s="19">
        <v>603.84</v>
      </c>
      <c r="F20" s="12">
        <v>621.6</v>
      </c>
      <c r="G20" s="12">
        <v>592</v>
      </c>
      <c r="H20" s="12">
        <f>ROUND(AVERAGE(E20:G20),2)</f>
        <v>605.80999999999995</v>
      </c>
      <c r="I20" s="15">
        <f xml:space="preserve"> COUNT(E20:G20)</f>
        <v>3</v>
      </c>
      <c r="J20" s="15">
        <f>STDEV(E20:G20)</f>
        <v>14.898339952267623</v>
      </c>
      <c r="K20" s="15">
        <f>J20/H20*100</f>
        <v>2.4592429891001508</v>
      </c>
      <c r="L20" s="15" t="str">
        <f>IF(K20&lt;33,"ОДНОРОДНЫЕ","НЕОДНОРОДНЫЕ")</f>
        <v>ОДНОРОДНЫЕ</v>
      </c>
      <c r="M20" s="12">
        <f t="shared" ref="M20:M34" si="0">D20*H20</f>
        <v>12116.199999999999</v>
      </c>
      <c r="O20" s="28"/>
      <c r="P20" s="28"/>
      <c r="Q20" s="13"/>
    </row>
    <row r="21" spans="1:17" s="29" customFormat="1" x14ac:dyDescent="0.25">
      <c r="A21" s="18">
        <v>2</v>
      </c>
      <c r="B21" s="32" t="s">
        <v>31</v>
      </c>
      <c r="C21" s="33" t="s">
        <v>27</v>
      </c>
      <c r="D21" s="27">
        <v>10</v>
      </c>
      <c r="E21" s="19">
        <v>2296.02</v>
      </c>
      <c r="F21" s="30">
        <v>2363.5500000000002</v>
      </c>
      <c r="G21" s="30">
        <v>2251</v>
      </c>
      <c r="H21" s="30">
        <f t="shared" ref="H21:H34" si="1">ROUND(AVERAGE(E21:G21),2)</f>
        <v>2303.52</v>
      </c>
      <c r="I21" s="31">
        <f t="shared" ref="I21:I34" si="2" xml:space="preserve"> COUNT(E21:G21)</f>
        <v>3</v>
      </c>
      <c r="J21" s="31">
        <f t="shared" ref="J21:J34" si="3">STDEV(E21:G21)</f>
        <v>56.648924379314956</v>
      </c>
      <c r="K21" s="31">
        <f t="shared" ref="K21:K34" si="4">J21/H21*100</f>
        <v>2.4592330163972944</v>
      </c>
      <c r="L21" s="31" t="str">
        <f t="shared" ref="L21:L34" si="5">IF(K21&lt;33,"ОДНОРОДНЫЕ","НЕОДНОРОДНЫЕ")</f>
        <v>ОДНОРОДНЫЕ</v>
      </c>
      <c r="M21" s="30">
        <f t="shared" si="0"/>
        <v>23035.200000000001</v>
      </c>
      <c r="O21" s="28"/>
      <c r="P21" s="28"/>
    </row>
    <row r="22" spans="1:17" s="29" customFormat="1" x14ac:dyDescent="0.25">
      <c r="A22" s="18">
        <v>3</v>
      </c>
      <c r="B22" s="32" t="s">
        <v>32</v>
      </c>
      <c r="C22" s="33" t="s">
        <v>27</v>
      </c>
      <c r="D22" s="27">
        <v>10</v>
      </c>
      <c r="E22" s="19">
        <v>2296.02</v>
      </c>
      <c r="F22" s="30">
        <v>2363.5500000000002</v>
      </c>
      <c r="G22" s="30">
        <v>2251</v>
      </c>
      <c r="H22" s="30">
        <f t="shared" si="1"/>
        <v>2303.52</v>
      </c>
      <c r="I22" s="31">
        <f t="shared" si="2"/>
        <v>3</v>
      </c>
      <c r="J22" s="31">
        <f t="shared" si="3"/>
        <v>56.648924379314956</v>
      </c>
      <c r="K22" s="31">
        <f t="shared" si="4"/>
        <v>2.4592330163972944</v>
      </c>
      <c r="L22" s="31" t="str">
        <f t="shared" si="5"/>
        <v>ОДНОРОДНЫЕ</v>
      </c>
      <c r="M22" s="30">
        <f t="shared" si="0"/>
        <v>23035.200000000001</v>
      </c>
      <c r="O22" s="28"/>
      <c r="P22" s="28"/>
    </row>
    <row r="23" spans="1:17" s="29" customFormat="1" x14ac:dyDescent="0.25">
      <c r="A23" s="18">
        <v>4</v>
      </c>
      <c r="B23" s="32" t="s">
        <v>33</v>
      </c>
      <c r="C23" s="33" t="s">
        <v>27</v>
      </c>
      <c r="D23" s="27">
        <v>5</v>
      </c>
      <c r="E23" s="19">
        <v>6500.46</v>
      </c>
      <c r="F23" s="30">
        <v>6691.65</v>
      </c>
      <c r="G23" s="30">
        <v>6373</v>
      </c>
      <c r="H23" s="30">
        <f t="shared" si="1"/>
        <v>6521.7</v>
      </c>
      <c r="I23" s="31">
        <f t="shared" si="2"/>
        <v>3</v>
      </c>
      <c r="J23" s="31">
        <f t="shared" si="3"/>
        <v>160.38364951993475</v>
      </c>
      <c r="K23" s="31">
        <f t="shared" si="4"/>
        <v>2.4592307146899546</v>
      </c>
      <c r="L23" s="31" t="str">
        <f t="shared" si="5"/>
        <v>ОДНОРОДНЫЕ</v>
      </c>
      <c r="M23" s="30">
        <f t="shared" si="0"/>
        <v>32608.5</v>
      </c>
      <c r="O23" s="28"/>
      <c r="P23" s="28"/>
    </row>
    <row r="24" spans="1:17" s="29" customFormat="1" ht="45" x14ac:dyDescent="0.25">
      <c r="A24" s="18">
        <v>5</v>
      </c>
      <c r="B24" s="32" t="s">
        <v>34</v>
      </c>
      <c r="C24" s="33" t="s">
        <v>28</v>
      </c>
      <c r="D24" s="27">
        <v>20</v>
      </c>
      <c r="E24" s="19">
        <v>129.54</v>
      </c>
      <c r="F24" s="30">
        <v>133.35</v>
      </c>
      <c r="G24" s="30">
        <v>127</v>
      </c>
      <c r="H24" s="30">
        <f t="shared" si="1"/>
        <v>129.96</v>
      </c>
      <c r="I24" s="31">
        <f t="shared" si="2"/>
        <v>3</v>
      </c>
      <c r="J24" s="31">
        <f t="shared" si="3"/>
        <v>3.196096577597948</v>
      </c>
      <c r="K24" s="31">
        <f t="shared" si="4"/>
        <v>2.4592925343166727</v>
      </c>
      <c r="L24" s="31" t="str">
        <f t="shared" si="5"/>
        <v>ОДНОРОДНЫЕ</v>
      </c>
      <c r="M24" s="30">
        <f t="shared" si="0"/>
        <v>2599.2000000000003</v>
      </c>
      <c r="O24" s="28"/>
      <c r="P24" s="28"/>
    </row>
    <row r="25" spans="1:17" s="29" customFormat="1" x14ac:dyDescent="0.25">
      <c r="A25" s="18">
        <v>6</v>
      </c>
      <c r="B25" s="32" t="s">
        <v>35</v>
      </c>
      <c r="C25" s="33" t="s">
        <v>28</v>
      </c>
      <c r="D25" s="27">
        <v>3</v>
      </c>
      <c r="E25" s="19">
        <v>444.72</v>
      </c>
      <c r="F25" s="30">
        <v>457.8</v>
      </c>
      <c r="G25" s="30">
        <v>436</v>
      </c>
      <c r="H25" s="30">
        <f t="shared" si="1"/>
        <v>446.17</v>
      </c>
      <c r="I25" s="31">
        <f t="shared" si="2"/>
        <v>3</v>
      </c>
      <c r="J25" s="31">
        <f t="shared" si="3"/>
        <v>10.972426045926827</v>
      </c>
      <c r="K25" s="31">
        <f t="shared" si="4"/>
        <v>2.4592478306311105</v>
      </c>
      <c r="L25" s="31" t="str">
        <f t="shared" si="5"/>
        <v>ОДНОРОДНЫЕ</v>
      </c>
      <c r="M25" s="30">
        <f t="shared" si="0"/>
        <v>1338.51</v>
      </c>
      <c r="O25" s="28"/>
      <c r="P25" s="28"/>
    </row>
    <row r="26" spans="1:17" s="29" customFormat="1" x14ac:dyDescent="0.25">
      <c r="A26" s="18">
        <v>7</v>
      </c>
      <c r="B26" s="32" t="s">
        <v>36</v>
      </c>
      <c r="C26" s="33" t="s">
        <v>28</v>
      </c>
      <c r="D26" s="27">
        <v>3</v>
      </c>
      <c r="E26" s="19">
        <v>358.02</v>
      </c>
      <c r="F26" s="34">
        <v>368.55</v>
      </c>
      <c r="G26" s="34">
        <v>351</v>
      </c>
      <c r="H26" s="30">
        <f t="shared" si="1"/>
        <v>359.19</v>
      </c>
      <c r="I26" s="31">
        <f t="shared" si="2"/>
        <v>3</v>
      </c>
      <c r="J26" s="31">
        <f t="shared" si="3"/>
        <v>8.8333062892667851</v>
      </c>
      <c r="K26" s="31">
        <f t="shared" si="4"/>
        <v>2.4592294577429175</v>
      </c>
      <c r="L26" s="31" t="str">
        <f t="shared" si="5"/>
        <v>ОДНОРОДНЫЕ</v>
      </c>
      <c r="M26" s="30">
        <f t="shared" si="0"/>
        <v>1077.57</v>
      </c>
      <c r="O26" s="28"/>
      <c r="P26" s="28"/>
    </row>
    <row r="27" spans="1:17" s="29" customFormat="1" x14ac:dyDescent="0.25">
      <c r="A27" s="18">
        <v>8</v>
      </c>
      <c r="B27" s="32" t="s">
        <v>37</v>
      </c>
      <c r="C27" s="33" t="s">
        <v>28</v>
      </c>
      <c r="D27" s="27">
        <v>3</v>
      </c>
      <c r="E27" s="19">
        <v>832.32</v>
      </c>
      <c r="F27" s="34">
        <v>856.8</v>
      </c>
      <c r="G27" s="34">
        <v>816</v>
      </c>
      <c r="H27" s="30">
        <f t="shared" si="1"/>
        <v>835.04</v>
      </c>
      <c r="I27" s="31">
        <f t="shared" si="2"/>
        <v>3</v>
      </c>
      <c r="J27" s="31">
        <f t="shared" si="3"/>
        <v>20.535549663936411</v>
      </c>
      <c r="K27" s="31">
        <f t="shared" si="4"/>
        <v>2.4592294577429117</v>
      </c>
      <c r="L27" s="31" t="str">
        <f t="shared" si="5"/>
        <v>ОДНОРОДНЫЕ</v>
      </c>
      <c r="M27" s="30">
        <f t="shared" si="0"/>
        <v>2505.12</v>
      </c>
      <c r="O27" s="28"/>
      <c r="P27" s="28"/>
    </row>
    <row r="28" spans="1:17" s="29" customFormat="1" x14ac:dyDescent="0.25">
      <c r="A28" s="18">
        <v>9</v>
      </c>
      <c r="B28" s="32" t="s">
        <v>38</v>
      </c>
      <c r="C28" s="33" t="s">
        <v>28</v>
      </c>
      <c r="D28" s="27">
        <v>3</v>
      </c>
      <c r="E28" s="19">
        <v>860.88</v>
      </c>
      <c r="F28" s="34">
        <v>886.2</v>
      </c>
      <c r="G28" s="34">
        <v>844</v>
      </c>
      <c r="H28" s="30">
        <f t="shared" si="1"/>
        <v>863.69</v>
      </c>
      <c r="I28" s="31">
        <f t="shared" si="2"/>
        <v>3</v>
      </c>
      <c r="J28" s="31">
        <f t="shared" si="3"/>
        <v>21.240200877895067</v>
      </c>
      <c r="K28" s="31">
        <f t="shared" si="4"/>
        <v>2.4592389489162856</v>
      </c>
      <c r="L28" s="31" t="str">
        <f t="shared" si="5"/>
        <v>ОДНОРОДНЫЕ</v>
      </c>
      <c r="M28" s="30">
        <f t="shared" si="0"/>
        <v>2591.0700000000002</v>
      </c>
      <c r="O28" s="28"/>
      <c r="P28" s="28"/>
    </row>
    <row r="29" spans="1:17" s="29" customFormat="1" x14ac:dyDescent="0.25">
      <c r="A29" s="18">
        <v>10</v>
      </c>
      <c r="B29" s="32" t="s">
        <v>39</v>
      </c>
      <c r="C29" s="33" t="s">
        <v>28</v>
      </c>
      <c r="D29" s="27">
        <v>3</v>
      </c>
      <c r="E29" s="19">
        <v>801.72</v>
      </c>
      <c r="F29" s="35">
        <v>825.3</v>
      </c>
      <c r="G29" s="34">
        <v>786</v>
      </c>
      <c r="H29" s="30">
        <f t="shared" si="1"/>
        <v>804.34</v>
      </c>
      <c r="I29" s="31">
        <f t="shared" si="2"/>
        <v>3</v>
      </c>
      <c r="J29" s="31">
        <f t="shared" si="3"/>
        <v>19.780566220409337</v>
      </c>
      <c r="K29" s="31">
        <f t="shared" si="4"/>
        <v>2.4592294577429117</v>
      </c>
      <c r="L29" s="31" t="str">
        <f t="shared" si="5"/>
        <v>ОДНОРОДНЫЕ</v>
      </c>
      <c r="M29" s="30">
        <f t="shared" si="0"/>
        <v>2413.02</v>
      </c>
      <c r="O29" s="28"/>
      <c r="P29" s="28"/>
    </row>
    <row r="30" spans="1:17" s="29" customFormat="1" x14ac:dyDescent="0.25">
      <c r="A30" s="18">
        <v>11</v>
      </c>
      <c r="B30" s="32" t="s">
        <v>40</v>
      </c>
      <c r="C30" s="33" t="s">
        <v>28</v>
      </c>
      <c r="D30" s="27">
        <v>3</v>
      </c>
      <c r="E30" s="19">
        <v>977.16</v>
      </c>
      <c r="F30" s="35">
        <v>1005.9</v>
      </c>
      <c r="G30" s="34">
        <v>958</v>
      </c>
      <c r="H30" s="30">
        <f t="shared" si="1"/>
        <v>980.35</v>
      </c>
      <c r="I30" s="31">
        <f t="shared" si="2"/>
        <v>3</v>
      </c>
      <c r="J30" s="31">
        <f t="shared" si="3"/>
        <v>24.109137963297918</v>
      </c>
      <c r="K30" s="31">
        <f t="shared" si="4"/>
        <v>2.4592378194826252</v>
      </c>
      <c r="L30" s="31" t="str">
        <f t="shared" si="5"/>
        <v>ОДНОРОДНЫЕ</v>
      </c>
      <c r="M30" s="30">
        <f t="shared" si="0"/>
        <v>2941.05</v>
      </c>
      <c r="O30" s="28"/>
      <c r="P30" s="28"/>
    </row>
    <row r="31" spans="1:17" s="29" customFormat="1" x14ac:dyDescent="0.25">
      <c r="A31" s="18">
        <v>12</v>
      </c>
      <c r="B31" s="32" t="s">
        <v>41</v>
      </c>
      <c r="C31" s="33" t="s">
        <v>28</v>
      </c>
      <c r="D31" s="27">
        <v>3</v>
      </c>
      <c r="E31" s="19">
        <v>1305.5999999999999</v>
      </c>
      <c r="F31" s="34">
        <v>1344</v>
      </c>
      <c r="G31" s="34">
        <v>1280</v>
      </c>
      <c r="H31" s="30">
        <f t="shared" si="1"/>
        <v>1309.8699999999999</v>
      </c>
      <c r="I31" s="31">
        <f t="shared" si="2"/>
        <v>3</v>
      </c>
      <c r="J31" s="31">
        <f t="shared" si="3"/>
        <v>32.212626923821873</v>
      </c>
      <c r="K31" s="31">
        <f t="shared" si="4"/>
        <v>2.4592231995405553</v>
      </c>
      <c r="L31" s="31" t="str">
        <f t="shared" si="5"/>
        <v>ОДНОРОДНЫЕ</v>
      </c>
      <c r="M31" s="30">
        <f t="shared" si="0"/>
        <v>3929.6099999999997</v>
      </c>
      <c r="O31" s="28"/>
      <c r="P31" s="28"/>
    </row>
    <row r="32" spans="1:17" s="29" customFormat="1" x14ac:dyDescent="0.25">
      <c r="A32" s="18">
        <v>13</v>
      </c>
      <c r="B32" s="32" t="s">
        <v>42</v>
      </c>
      <c r="C32" s="33" t="s">
        <v>28</v>
      </c>
      <c r="D32" s="27">
        <v>1</v>
      </c>
      <c r="E32" s="19">
        <v>2161.38</v>
      </c>
      <c r="F32" s="30">
        <v>2224.9499999999998</v>
      </c>
      <c r="G32" s="30">
        <v>2119</v>
      </c>
      <c r="H32" s="30">
        <f t="shared" si="1"/>
        <v>2168.44</v>
      </c>
      <c r="I32" s="31">
        <f t="shared" si="2"/>
        <v>3</v>
      </c>
      <c r="J32" s="31">
        <f t="shared" si="3"/>
        <v>53.326997227795623</v>
      </c>
      <c r="K32" s="31">
        <f t="shared" si="4"/>
        <v>2.4592332380787858</v>
      </c>
      <c r="L32" s="31" t="str">
        <f t="shared" si="5"/>
        <v>ОДНОРОДНЫЕ</v>
      </c>
      <c r="M32" s="30">
        <f t="shared" si="0"/>
        <v>2168.44</v>
      </c>
      <c r="O32" s="28"/>
      <c r="P32" s="28"/>
    </row>
    <row r="33" spans="1:16" s="29" customFormat="1" x14ac:dyDescent="0.25">
      <c r="A33" s="18">
        <v>14</v>
      </c>
      <c r="B33" s="32" t="s">
        <v>43</v>
      </c>
      <c r="C33" s="33" t="s">
        <v>28</v>
      </c>
      <c r="D33" s="27">
        <v>1</v>
      </c>
      <c r="E33" s="19">
        <v>1672.8</v>
      </c>
      <c r="F33" s="30">
        <v>1722</v>
      </c>
      <c r="G33" s="30">
        <v>1640</v>
      </c>
      <c r="H33" s="30">
        <f t="shared" si="1"/>
        <v>1678.27</v>
      </c>
      <c r="I33" s="31">
        <f t="shared" si="2"/>
        <v>3</v>
      </c>
      <c r="J33" s="31">
        <f t="shared" si="3"/>
        <v>41.272428246146767</v>
      </c>
      <c r="K33" s="31">
        <f t="shared" si="4"/>
        <v>2.4592245732895641</v>
      </c>
      <c r="L33" s="31" t="str">
        <f t="shared" si="5"/>
        <v>ОДНОРОДНЫЕ</v>
      </c>
      <c r="M33" s="30">
        <f t="shared" si="0"/>
        <v>1678.27</v>
      </c>
      <c r="O33" s="28"/>
      <c r="P33" s="28"/>
    </row>
    <row r="34" spans="1:16" s="29" customFormat="1" x14ac:dyDescent="0.25">
      <c r="A34" s="18">
        <v>15</v>
      </c>
      <c r="B34" s="32" t="s">
        <v>44</v>
      </c>
      <c r="C34" s="33" t="s">
        <v>28</v>
      </c>
      <c r="D34" s="27">
        <v>1</v>
      </c>
      <c r="E34" s="19">
        <v>2491.86</v>
      </c>
      <c r="F34" s="30">
        <v>2565.15</v>
      </c>
      <c r="G34" s="30">
        <v>2443</v>
      </c>
      <c r="H34" s="30">
        <f t="shared" si="1"/>
        <v>2500</v>
      </c>
      <c r="I34" s="31">
        <f t="shared" si="2"/>
        <v>3</v>
      </c>
      <c r="J34" s="31">
        <f t="shared" si="3"/>
        <v>61.48081841788818</v>
      </c>
      <c r="K34" s="31">
        <f t="shared" si="4"/>
        <v>2.4592327367155273</v>
      </c>
      <c r="L34" s="31" t="str">
        <f t="shared" si="5"/>
        <v>ОДНОРОДНЫЕ</v>
      </c>
      <c r="M34" s="30">
        <f t="shared" si="0"/>
        <v>2500</v>
      </c>
      <c r="O34" s="28"/>
      <c r="P34" s="28"/>
    </row>
    <row r="35" spans="1:16" x14ac:dyDescent="0.25">
      <c r="A35" s="18"/>
      <c r="B35" s="20"/>
      <c r="C35" s="21"/>
      <c r="D35" s="22"/>
      <c r="E35" s="12">
        <f>SUMPRODUCT($D$20:$D$34,E20:E34)</f>
        <v>116157.60000000002</v>
      </c>
      <c r="F35" s="12">
        <f>SUMPRODUCT($D$20:$D$34,F20:F34)</f>
        <v>119573.99999999997</v>
      </c>
      <c r="G35" s="23">
        <f>SUMPRODUCT($D$20:$D$34,G20:G34)</f>
        <v>113880</v>
      </c>
      <c r="H35" s="12"/>
      <c r="I35" s="15"/>
      <c r="J35" s="15"/>
      <c r="K35" s="15"/>
      <c r="L35" s="15"/>
      <c r="M35" s="24">
        <f>SUM(M20:M34)</f>
        <v>116536.96000000002</v>
      </c>
      <c r="O35" s="28"/>
      <c r="P35" s="28"/>
    </row>
    <row r="36" spans="1:16" x14ac:dyDescent="0.25">
      <c r="A36" s="4"/>
      <c r="B36" s="4"/>
      <c r="C36" s="4"/>
      <c r="D36" s="4"/>
      <c r="E36" s="5"/>
      <c r="F36" s="5"/>
      <c r="G36" s="5"/>
      <c r="H36" s="5"/>
      <c r="I36" s="4"/>
      <c r="J36" s="4"/>
      <c r="K36" s="4"/>
      <c r="L36" s="4"/>
      <c r="M36" s="5"/>
      <c r="O36" s="28"/>
      <c r="P36" s="28"/>
    </row>
    <row r="37" spans="1:16" x14ac:dyDescent="0.25">
      <c r="A37" s="40" t="s">
        <v>19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O37" s="28"/>
      <c r="P37" s="28"/>
    </row>
    <row r="38" spans="1:16" x14ac:dyDescent="0.25">
      <c r="A38" s="38" t="s">
        <v>18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O38" s="28"/>
      <c r="P38" s="28"/>
    </row>
    <row r="39" spans="1:16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O39" s="28"/>
      <c r="P39" s="28"/>
    </row>
    <row r="40" spans="1:16" s="4" customFormat="1" ht="37.5" customHeight="1" x14ac:dyDescent="0.25">
      <c r="A40" s="36" t="s">
        <v>48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"/>
      <c r="O40" s="3"/>
    </row>
    <row r="41" spans="1:16" x14ac:dyDescent="0.25">
      <c r="A41" s="4"/>
      <c r="B41" s="4"/>
      <c r="C41" s="4"/>
      <c r="D41" s="4"/>
      <c r="E41" s="5"/>
      <c r="F41" s="5"/>
      <c r="G41" s="5"/>
      <c r="H41" s="5"/>
      <c r="I41" s="4"/>
      <c r="J41" s="4"/>
      <c r="K41" s="4"/>
      <c r="L41" s="4"/>
      <c r="M41" s="5"/>
    </row>
    <row r="42" spans="1:16" x14ac:dyDescent="0.25">
      <c r="A42" s="4"/>
      <c r="B42" s="4"/>
      <c r="C42" s="4"/>
      <c r="D42" s="4"/>
      <c r="E42" s="5"/>
      <c r="F42" s="5"/>
      <c r="G42" s="5"/>
      <c r="H42" s="5"/>
      <c r="I42" s="4"/>
      <c r="J42" s="25"/>
      <c r="K42" s="4"/>
      <c r="L42" s="4"/>
      <c r="M42" s="5"/>
    </row>
    <row r="43" spans="1:16" x14ac:dyDescent="0.25">
      <c r="A43" s="4"/>
      <c r="B43" s="4"/>
      <c r="C43" s="4"/>
      <c r="D43" s="4"/>
      <c r="E43" s="5"/>
      <c r="F43" s="5"/>
      <c r="G43" s="5"/>
      <c r="H43" s="5"/>
      <c r="I43" s="4"/>
      <c r="J43" s="4"/>
      <c r="K43" s="4"/>
      <c r="L43" s="4"/>
      <c r="M43" s="5"/>
    </row>
    <row r="44" spans="1:16" x14ac:dyDescent="0.25">
      <c r="A44" s="4"/>
      <c r="B44" s="4"/>
      <c r="C44" s="4"/>
      <c r="D44" s="4"/>
      <c r="E44" s="5"/>
      <c r="F44" s="5"/>
      <c r="G44" s="5"/>
      <c r="H44" s="5"/>
      <c r="I44" s="4"/>
      <c r="J44" s="4"/>
      <c r="K44" s="4"/>
      <c r="L44" s="4"/>
      <c r="M44" s="5"/>
    </row>
    <row r="46" spans="1:16" x14ac:dyDescent="0.25">
      <c r="L46" s="7"/>
    </row>
    <row r="48" spans="1:16" x14ac:dyDescent="0.25">
      <c r="L48" s="7"/>
    </row>
  </sheetData>
  <mergeCells count="18">
    <mergeCell ref="C18:D18"/>
    <mergeCell ref="E3:M3"/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0 L35">
    <cfRule type="containsText" dxfId="11" priority="760" operator="containsText" text="НЕ">
      <formula>NOT(ISERROR(SEARCH("НЕ",L20)))</formula>
    </cfRule>
    <cfRule type="containsText" dxfId="10" priority="761" operator="containsText" text="ОДНОРОДНЫЕ">
      <formula>NOT(ISERROR(SEARCH("ОДНОРОДНЫЕ",L20)))</formula>
    </cfRule>
    <cfRule type="containsText" dxfId="9" priority="762" operator="containsText" text="НЕОДНОРОДНЫЕ">
      <formula>NOT(ISERROR(SEARCH("НЕОДНОРОДНЫЕ",L20)))</formula>
    </cfRule>
  </conditionalFormatting>
  <conditionalFormatting sqref="L20 L35">
    <cfRule type="containsText" dxfId="8" priority="757" operator="containsText" text="НЕОДНОРОДНЫЕ">
      <formula>NOT(ISERROR(SEARCH("НЕОДНОРОДНЫЕ",L20)))</formula>
    </cfRule>
    <cfRule type="containsText" dxfId="7" priority="758" operator="containsText" text="ОДНОРОДНЫЕ">
      <formula>NOT(ISERROR(SEARCH("ОДНОРОДНЫЕ",L20)))</formula>
    </cfRule>
    <cfRule type="containsText" dxfId="6" priority="759" operator="containsText" text="НЕОДНОРОДНЫЕ">
      <formula>NOT(ISERROR(SEARCH("НЕОДНОРОДНЫЕ",L20)))</formula>
    </cfRule>
  </conditionalFormatting>
  <conditionalFormatting sqref="L21:L34">
    <cfRule type="containsText" dxfId="5" priority="28" operator="containsText" text="НЕ">
      <formula>NOT(ISERROR(SEARCH("НЕ",L21)))</formula>
    </cfRule>
    <cfRule type="containsText" dxfId="4" priority="29" operator="containsText" text="ОДНОРОДНЫЕ">
      <formula>NOT(ISERROR(SEARCH("ОДНОРОДНЫЕ",L21)))</formula>
    </cfRule>
    <cfRule type="containsText" dxfId="3" priority="30" operator="containsText" text="НЕОДНОРОДНЫЕ">
      <formula>NOT(ISERROR(SEARCH("НЕОДНОРОДНЫЕ",L21)))</formula>
    </cfRule>
  </conditionalFormatting>
  <conditionalFormatting sqref="L21:L34">
    <cfRule type="containsText" dxfId="2" priority="25" operator="containsText" text="НЕОДНОРОДНЫЕ">
      <formula>NOT(ISERROR(SEARCH("НЕОДНОРОДНЫЕ",L21)))</formula>
    </cfRule>
    <cfRule type="containsText" dxfId="1" priority="26" operator="containsText" text="ОДНОРОДНЫЕ">
      <formula>NOT(ISERROR(SEARCH("ОДНОРОДНЫЕ",L21)))</formula>
    </cfRule>
    <cfRule type="containsText" dxfId="0" priority="27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2025-04-08T12:30:56Z</dcterms:modified>
</cp:coreProperties>
</file>