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9" i="1" l="1"/>
  <c r="G39" i="1"/>
  <c r="E39" i="1"/>
  <c r="O37" i="1" l="1"/>
  <c r="P37" i="1"/>
  <c r="Q37" i="1"/>
  <c r="R37" i="1"/>
  <c r="S37" i="1" s="1"/>
  <c r="T37" i="1"/>
  <c r="O38" i="1"/>
  <c r="T38" i="1" s="1"/>
  <c r="P38" i="1"/>
  <c r="Q38" i="1"/>
  <c r="R38" i="1" s="1"/>
  <c r="S38" i="1" s="1"/>
  <c r="Q23" i="1" l="1"/>
  <c r="P23" i="1"/>
  <c r="O23" i="1"/>
  <c r="T23" i="1" s="1"/>
  <c r="Q29" i="1"/>
  <c r="P29" i="1"/>
  <c r="O29" i="1"/>
  <c r="T29" i="1" s="1"/>
  <c r="Q28" i="1"/>
  <c r="P28" i="1"/>
  <c r="O28" i="1"/>
  <c r="T28" i="1" s="1"/>
  <c r="Q27" i="1"/>
  <c r="P27" i="1"/>
  <c r="O27" i="1"/>
  <c r="T27" i="1" s="1"/>
  <c r="Q26" i="1"/>
  <c r="P26" i="1"/>
  <c r="O26" i="1"/>
  <c r="T26" i="1" s="1"/>
  <c r="Q25" i="1"/>
  <c r="P25" i="1"/>
  <c r="O25" i="1"/>
  <c r="T25" i="1" s="1"/>
  <c r="Q24" i="1"/>
  <c r="P24" i="1"/>
  <c r="O24" i="1"/>
  <c r="T24" i="1" s="1"/>
  <c r="R28" i="1" l="1"/>
  <c r="S28" i="1" s="1"/>
  <c r="R25" i="1"/>
  <c r="S25" i="1" s="1"/>
  <c r="R26" i="1"/>
  <c r="S26" i="1" s="1"/>
  <c r="R29" i="1"/>
  <c r="S29" i="1" s="1"/>
  <c r="R24" i="1"/>
  <c r="S24" i="1" s="1"/>
  <c r="R27" i="1"/>
  <c r="S27" i="1" s="1"/>
  <c r="R23" i="1"/>
  <c r="S23" i="1" s="1"/>
  <c r="Q34" i="1"/>
  <c r="P34" i="1"/>
  <c r="O34" i="1"/>
  <c r="T34" i="1" s="1"/>
  <c r="Q30" i="1"/>
  <c r="P30" i="1"/>
  <c r="O30" i="1"/>
  <c r="T30" i="1" s="1"/>
  <c r="Q22" i="1"/>
  <c r="P22" i="1"/>
  <c r="O22" i="1"/>
  <c r="T22" i="1" s="1"/>
  <c r="Q21" i="1"/>
  <c r="P21" i="1"/>
  <c r="O21" i="1"/>
  <c r="T21" i="1" s="1"/>
  <c r="Q20" i="1"/>
  <c r="P20" i="1"/>
  <c r="O20" i="1"/>
  <c r="T20" i="1" s="1"/>
  <c r="R30" i="1" l="1"/>
  <c r="S30" i="1" s="1"/>
  <c r="R21" i="1"/>
  <c r="S21" i="1" s="1"/>
  <c r="R20" i="1"/>
  <c r="S20" i="1" s="1"/>
  <c r="R34" i="1"/>
  <c r="S34" i="1" s="1"/>
  <c r="R22" i="1"/>
  <c r="S22" i="1" s="1"/>
  <c r="O19" i="1"/>
  <c r="Q31" i="1" l="1"/>
  <c r="Q32" i="1"/>
  <c r="Q33" i="1"/>
  <c r="Q35" i="1"/>
  <c r="Q36" i="1"/>
  <c r="Q19" i="1"/>
  <c r="P31" i="1"/>
  <c r="P32" i="1"/>
  <c r="P33" i="1"/>
  <c r="P35" i="1"/>
  <c r="P36" i="1"/>
  <c r="P19" i="1"/>
  <c r="O31" i="1"/>
  <c r="O32" i="1"/>
  <c r="O33" i="1"/>
  <c r="O35" i="1"/>
  <c r="O36" i="1"/>
  <c r="T19" i="1"/>
  <c r="R19" i="1" l="1"/>
  <c r="S19" i="1" s="1"/>
  <c r="T31" i="1"/>
  <c r="T32" i="1"/>
  <c r="T33" i="1"/>
  <c r="T35" i="1"/>
  <c r="T36" i="1"/>
  <c r="R36" i="1" l="1"/>
  <c r="S36" i="1" s="1"/>
  <c r="R35" i="1"/>
  <c r="S35" i="1" s="1"/>
  <c r="R32" i="1"/>
  <c r="S32" i="1" s="1"/>
  <c r="R33" i="1"/>
  <c r="S33" i="1" s="1"/>
  <c r="R31" i="1"/>
  <c r="S31" i="1" s="1"/>
</calcChain>
</file>

<file path=xl/sharedStrings.xml><?xml version="1.0" encoding="utf-8"?>
<sst xmlns="http://schemas.openxmlformats.org/spreadsheetml/2006/main" count="89" uniqueCount="60">
  <si>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</si>
  <si>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</si>
  <si>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</si>
  <si>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</si>
  <si>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</si>
  <si>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</si>
  <si>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</si>
  <si>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</si>
  <si>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</si>
  <si>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</si>
  <si>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</si>
  <si>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</si>
  <si>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</si>
  <si>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</si>
  <si>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</si>
  <si>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</si>
  <si>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</si>
  <si>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</si>
  <si>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</si>
  <si>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</si>
  <si>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</si>
  <si>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</si>
  <si>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</si>
  <si>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</si>
  <si>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</si>
  <si>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</si>
  <si>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</si>
  <si>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</si>
  <si>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</si>
  <si>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</si>
  <si>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</si>
  <si>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</si>
  <si>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</si>
  <si>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</si>
  <si>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шт</t>
  </si>
  <si>
    <t>шт.</t>
  </si>
  <si>
    <t>Катетер уретральный Нелатона  08</t>
  </si>
  <si>
    <t>Катетер уретральный Нелатона 10</t>
  </si>
  <si>
    <t>Катетер уретральный Нелатона 12</t>
  </si>
  <si>
    <t>Катетер уретральный Нелатона 14</t>
  </si>
  <si>
    <t>Катетер уретральный Нелатона 16</t>
  </si>
  <si>
    <t>Катетер уретральный Нелатона 18</t>
  </si>
  <si>
    <t>Набор стента мочеточникового</t>
  </si>
  <si>
    <t xml:space="preserve">на поставку урологических медицинских изделий </t>
  </si>
  <si>
    <t>№ 078-25</t>
  </si>
  <si>
    <t>КП вх. 841-04/25 от 07.04.2025</t>
  </si>
  <si>
    <t>КП вх. 842-04/25 от 07.04.2025</t>
  </si>
  <si>
    <t>КП вх. 843-04/25 от 07.04.2025</t>
  </si>
  <si>
    <t>Исходя из имеющегося у Заказчика объёма финансового обеспечения для осуществления закупки НМЦД устанавливается в размере  1 765 622,80 руб. (один миллион семьсот шестьдесят пять тысяч шестьсот двадцать два рубля восемьдесят копеек)</t>
  </si>
  <si>
    <t>Катетер мочеточниковый № 5</t>
  </si>
  <si>
    <t>Катетер мочеточниковый № 6</t>
  </si>
  <si>
    <t>Катетер Фолея двухходовой 16</t>
  </si>
  <si>
    <t>Катетер Фолея двухходовой 18</t>
  </si>
  <si>
    <t>Катетер Фолея двухходовой 22</t>
  </si>
  <si>
    <t>Катетер Фолея двухходовой 24</t>
  </si>
  <si>
    <t>Катетер Фолея трехходовой 16</t>
  </si>
  <si>
    <t>Катетер Фолея трехходовой 20</t>
  </si>
  <si>
    <t>Катетер Фолея трехходовой 22</t>
  </si>
  <si>
    <t>Катетер Фолея трехходовой 24</t>
  </si>
  <si>
    <t>Катетер Фолея двухходовой высокопрочный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</si>
</sst>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zoomScale="85" zoomScaleNormal="85" zoomScalePageLayoutView="70" workbookViewId="0">
      <selection activeCell="X34" sqref="X34:Y52"/>
    </sheetView>
  </sheetViews>
  <sheetFormatPr defaultRowHeight="15" x14ac:dyDescent="0.25"/>
  <cols>
    <col min="1" max="1" width="6.140625" style="11" bestFit="1" customWidth="1"/>
    <col min="2" max="2" width="37.42578125" style="11" customWidth="1"/>
    <col min="3" max="3" width="11.7109375" style="11" customWidth="1"/>
    <col min="4" max="4" width="7.7109375" style="11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1" customWidth="1"/>
    <col min="17" max="17" width="12.5703125" style="11" customWidth="1"/>
    <col min="18" max="18" width="10.28515625" style="11" customWidth="1"/>
    <col min="19" max="19" width="22.42578125" style="11" bestFit="1" customWidth="1"/>
    <col min="20" max="20" width="17.5703125" style="1" customWidth="1"/>
    <col min="21" max="21" width="10.7109375" style="11" bestFit="1" customWidth="1"/>
    <col min="22" max="22" width="11.28515625" style="11" bestFit="1" customWidth="1"/>
    <col min="23" max="23" width="10.7109375" style="11" bestFit="1" customWidth="1"/>
    <col min="24" max="24" width="11.7109375" style="11" bestFit="1" customWidth="1"/>
    <col min="25" max="25" width="10.7109375" style="11" bestFit="1" customWidth="1"/>
    <col min="26" max="16384" width="9.140625" style="11"/>
  </cols>
  <sheetData>
    <row r="1" spans="1:20" x14ac:dyDescent="0.25">
      <c r="T1" s="4" t="s">
        <v>18</v>
      </c>
    </row>
    <row r="2" spans="1:20" ht="14.45" customHeight="1" x14ac:dyDescent="0.25">
      <c r="T2" s="4" t="s">
        <v>19</v>
      </c>
    </row>
    <row r="3" spans="1:20" x14ac:dyDescent="0.25">
      <c r="G3" s="50" t="s">
        <v>43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x14ac:dyDescent="0.25"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6"/>
      <c r="S4" s="16"/>
      <c r="T4" s="5" t="s">
        <v>21</v>
      </c>
    </row>
    <row r="5" spans="1:20" x14ac:dyDescent="0.25">
      <c r="G5" s="14"/>
      <c r="H5" s="14"/>
      <c r="I5" s="14"/>
      <c r="J5" s="14"/>
      <c r="K5" s="14"/>
      <c r="L5" s="14"/>
      <c r="M5" s="14"/>
      <c r="N5" s="14"/>
      <c r="O5" s="14"/>
      <c r="P5" s="16"/>
      <c r="Q5" s="16"/>
      <c r="R5" s="16"/>
      <c r="S5" s="16"/>
      <c r="T5" s="5" t="s">
        <v>20</v>
      </c>
    </row>
    <row r="6" spans="1:20" ht="14.45" customHeight="1" x14ac:dyDescent="0.25">
      <c r="G6" s="14"/>
      <c r="H6" s="14"/>
      <c r="I6" s="14"/>
      <c r="J6" s="14"/>
      <c r="K6" s="14"/>
      <c r="L6" s="14"/>
      <c r="M6" s="14"/>
      <c r="N6" s="14"/>
      <c r="O6" s="14"/>
      <c r="P6" s="16"/>
      <c r="Q6" s="16"/>
      <c r="R6" s="16"/>
      <c r="S6" s="16"/>
      <c r="T6" s="5" t="s">
        <v>44</v>
      </c>
    </row>
    <row r="7" spans="1:20" x14ac:dyDescent="0.25">
      <c r="G7" s="14"/>
      <c r="H7" s="14"/>
      <c r="I7" s="14"/>
      <c r="J7" s="14"/>
      <c r="K7" s="14"/>
      <c r="L7" s="14"/>
      <c r="M7" s="14"/>
      <c r="N7" s="14"/>
      <c r="O7" s="14"/>
      <c r="P7" s="16"/>
      <c r="Q7" s="16"/>
      <c r="R7" s="16"/>
      <c r="S7" s="16"/>
      <c r="T7" s="3" t="s">
        <v>12</v>
      </c>
    </row>
    <row r="8" spans="1:20" x14ac:dyDescent="0.25">
      <c r="T8" s="15" t="s">
        <v>15</v>
      </c>
    </row>
    <row r="9" spans="1:20" x14ac:dyDescent="0.25">
      <c r="T9" s="15" t="s">
        <v>13</v>
      </c>
    </row>
    <row r="11" spans="1:20" ht="28.9" customHeight="1" x14ac:dyDescent="0.25">
      <c r="Q11" s="51" t="s">
        <v>29</v>
      </c>
      <c r="R11" s="51"/>
      <c r="S11" s="16"/>
      <c r="T11" s="14" t="s">
        <v>30</v>
      </c>
    </row>
    <row r="13" spans="1:20" x14ac:dyDescent="0.25">
      <c r="B13" s="37" t="s">
        <v>14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20" hidden="1" x14ac:dyDescent="0.25"/>
    <row r="16" spans="1:20" ht="30" x14ac:dyDescent="0.25">
      <c r="A16" s="41"/>
      <c r="B16" s="42"/>
      <c r="C16" s="43"/>
      <c r="D16" s="44"/>
      <c r="E16" s="7" t="s">
        <v>46</v>
      </c>
      <c r="F16" s="7" t="s">
        <v>47</v>
      </c>
      <c r="G16" s="7" t="s">
        <v>45</v>
      </c>
      <c r="H16" s="17"/>
      <c r="I16" s="17"/>
      <c r="J16" s="17"/>
      <c r="K16" s="8"/>
      <c r="L16" s="8"/>
      <c r="M16" s="7"/>
      <c r="N16" s="7"/>
      <c r="O16" s="31"/>
      <c r="P16" s="30"/>
      <c r="Q16" s="30"/>
      <c r="R16" s="30"/>
      <c r="S16" s="30"/>
      <c r="T16" s="31"/>
    </row>
    <row r="17" spans="1:24" ht="30" customHeight="1" x14ac:dyDescent="0.25">
      <c r="A17" s="48" t="s">
        <v>0</v>
      </c>
      <c r="B17" s="48" t="s">
        <v>1</v>
      </c>
      <c r="C17" s="47" t="s">
        <v>2</v>
      </c>
      <c r="D17" s="47"/>
      <c r="E17" s="8" t="s">
        <v>22</v>
      </c>
      <c r="F17" s="8" t="s">
        <v>23</v>
      </c>
      <c r="G17" s="8" t="s">
        <v>24</v>
      </c>
      <c r="H17" s="12" t="s">
        <v>25</v>
      </c>
      <c r="I17" s="12" t="s">
        <v>26</v>
      </c>
      <c r="J17" s="12" t="s">
        <v>27</v>
      </c>
      <c r="K17" s="12" t="s">
        <v>28</v>
      </c>
      <c r="L17" s="12" t="s">
        <v>31</v>
      </c>
      <c r="M17" s="12" t="s">
        <v>32</v>
      </c>
      <c r="N17" s="12" t="s">
        <v>33</v>
      </c>
      <c r="O17" s="45" t="s">
        <v>11</v>
      </c>
      <c r="P17" s="47" t="s">
        <v>8</v>
      </c>
      <c r="Q17" s="47" t="s">
        <v>9</v>
      </c>
      <c r="R17" s="47" t="s">
        <v>10</v>
      </c>
      <c r="S17" s="47" t="s">
        <v>6</v>
      </c>
      <c r="T17" s="40" t="s">
        <v>7</v>
      </c>
    </row>
    <row r="18" spans="1:24" ht="54.75" customHeight="1" x14ac:dyDescent="0.25">
      <c r="A18" s="49"/>
      <c r="B18" s="49"/>
      <c r="C18" s="10" t="s">
        <v>3</v>
      </c>
      <c r="D18" s="10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8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46"/>
      <c r="P18" s="47"/>
      <c r="Q18" s="47"/>
      <c r="R18" s="47"/>
      <c r="S18" s="47"/>
      <c r="T18" s="40"/>
    </row>
    <row r="19" spans="1:24" x14ac:dyDescent="0.25">
      <c r="A19" s="32">
        <v>1</v>
      </c>
      <c r="B19" s="28" t="s">
        <v>51</v>
      </c>
      <c r="C19" s="22" t="s">
        <v>34</v>
      </c>
      <c r="D19" s="27">
        <v>200</v>
      </c>
      <c r="E19" s="26">
        <v>71</v>
      </c>
      <c r="F19" s="8">
        <v>67</v>
      </c>
      <c r="G19" s="8">
        <v>66.41</v>
      </c>
      <c r="H19" s="8"/>
      <c r="I19" s="8"/>
      <c r="J19" s="8"/>
      <c r="K19" s="8"/>
      <c r="L19" s="8"/>
      <c r="M19" s="8"/>
      <c r="N19" s="12"/>
      <c r="O19" s="12">
        <f>ROUND(AVERAGE(E19:G19),2)</f>
        <v>68.14</v>
      </c>
      <c r="P19" s="9">
        <f xml:space="preserve"> COUNT(E19:G19)</f>
        <v>3</v>
      </c>
      <c r="Q19" s="9">
        <f>STDEV(E19:G19)</f>
        <v>2.4972051043783607</v>
      </c>
      <c r="R19" s="9">
        <f>Q19/O19*100</f>
        <v>3.6648152397686538</v>
      </c>
      <c r="S19" s="9" t="str">
        <f>IF(R19&lt;33,"ОДНОРОДНЫЕ","НЕОДНОРОДНЫЕ")</f>
        <v>ОДНОРОДНЫЕ</v>
      </c>
      <c r="T19" s="12">
        <f>D19*O19</f>
        <v>13628</v>
      </c>
      <c r="V19" s="57"/>
      <c r="W19" s="57"/>
      <c r="X19" s="57"/>
    </row>
    <row r="20" spans="1:24" s="20" customFormat="1" x14ac:dyDescent="0.25">
      <c r="A20" s="32">
        <v>2</v>
      </c>
      <c r="B20" s="28" t="s">
        <v>52</v>
      </c>
      <c r="C20" s="22" t="s">
        <v>35</v>
      </c>
      <c r="D20" s="27">
        <v>1000</v>
      </c>
      <c r="E20" s="26">
        <v>71</v>
      </c>
      <c r="F20" s="8">
        <v>67</v>
      </c>
      <c r="G20" s="8">
        <v>66.41</v>
      </c>
      <c r="H20" s="8"/>
      <c r="I20" s="8"/>
      <c r="J20" s="8"/>
      <c r="K20" s="8"/>
      <c r="L20" s="8"/>
      <c r="M20" s="8"/>
      <c r="N20" s="21"/>
      <c r="O20" s="21">
        <f t="shared" ref="O20:O30" si="0">ROUND(AVERAGE(E20:G20),2)</f>
        <v>68.14</v>
      </c>
      <c r="P20" s="19">
        <f t="shared" ref="P20:P30" si="1" xml:space="preserve"> COUNT(E20:G20)</f>
        <v>3</v>
      </c>
      <c r="Q20" s="19">
        <f t="shared" ref="Q20:Q30" si="2">STDEV(E20:G20)</f>
        <v>2.4972051043783607</v>
      </c>
      <c r="R20" s="19">
        <f t="shared" ref="R20:R30" si="3">Q20/O20*100</f>
        <v>3.6648152397686538</v>
      </c>
      <c r="S20" s="19" t="str">
        <f t="shared" ref="S20:S30" si="4">IF(R20&lt;33,"ОДНОРОДНЫЕ","НЕОДНОРОДНЫЕ")</f>
        <v>ОДНОРОДНЫЕ</v>
      </c>
      <c r="T20" s="21">
        <f t="shared" ref="T20:T30" si="5">D20*O20</f>
        <v>68140</v>
      </c>
      <c r="V20" s="57"/>
      <c r="W20" s="57"/>
    </row>
    <row r="21" spans="1:24" s="20" customFormat="1" x14ac:dyDescent="0.25">
      <c r="A21" s="32">
        <v>3</v>
      </c>
      <c r="B21" s="28" t="s">
        <v>53</v>
      </c>
      <c r="C21" s="30" t="s">
        <v>34</v>
      </c>
      <c r="D21" s="27">
        <v>500</v>
      </c>
      <c r="E21" s="26">
        <v>71</v>
      </c>
      <c r="F21" s="8">
        <v>67</v>
      </c>
      <c r="G21" s="8">
        <v>66.41</v>
      </c>
      <c r="H21" s="8"/>
      <c r="I21" s="8"/>
      <c r="J21" s="8"/>
      <c r="K21" s="8"/>
      <c r="L21" s="8"/>
      <c r="M21" s="8"/>
      <c r="N21" s="21"/>
      <c r="O21" s="21">
        <f t="shared" si="0"/>
        <v>68.14</v>
      </c>
      <c r="P21" s="19">
        <f t="shared" si="1"/>
        <v>3</v>
      </c>
      <c r="Q21" s="19">
        <f t="shared" si="2"/>
        <v>2.4972051043783607</v>
      </c>
      <c r="R21" s="19">
        <f t="shared" si="3"/>
        <v>3.6648152397686538</v>
      </c>
      <c r="S21" s="19" t="str">
        <f t="shared" si="4"/>
        <v>ОДНОРОДНЫЕ</v>
      </c>
      <c r="T21" s="21">
        <f t="shared" si="5"/>
        <v>34070</v>
      </c>
      <c r="V21" s="57"/>
      <c r="W21" s="57"/>
    </row>
    <row r="22" spans="1:24" s="20" customFormat="1" x14ac:dyDescent="0.25">
      <c r="A22" s="32">
        <v>4</v>
      </c>
      <c r="B22" s="28" t="s">
        <v>54</v>
      </c>
      <c r="C22" s="30" t="s">
        <v>35</v>
      </c>
      <c r="D22" s="27">
        <v>150</v>
      </c>
      <c r="E22" s="26">
        <v>71</v>
      </c>
      <c r="F22" s="8">
        <v>67</v>
      </c>
      <c r="G22" s="8">
        <v>66.41</v>
      </c>
      <c r="H22" s="8"/>
      <c r="I22" s="8"/>
      <c r="J22" s="8"/>
      <c r="K22" s="8"/>
      <c r="L22" s="8"/>
      <c r="M22" s="8"/>
      <c r="N22" s="21"/>
      <c r="O22" s="21">
        <f t="shared" si="0"/>
        <v>68.14</v>
      </c>
      <c r="P22" s="19">
        <f t="shared" si="1"/>
        <v>3</v>
      </c>
      <c r="Q22" s="19">
        <f t="shared" si="2"/>
        <v>2.4972051043783607</v>
      </c>
      <c r="R22" s="19">
        <f t="shared" si="3"/>
        <v>3.6648152397686538</v>
      </c>
      <c r="S22" s="19" t="str">
        <f t="shared" si="4"/>
        <v>ОДНОРОДНЫЕ</v>
      </c>
      <c r="T22" s="21">
        <f t="shared" si="5"/>
        <v>10221</v>
      </c>
      <c r="V22" s="57"/>
      <c r="W22" s="57"/>
    </row>
    <row r="23" spans="1:24" s="23" customFormat="1" x14ac:dyDescent="0.25">
      <c r="A23" s="32">
        <v>5</v>
      </c>
      <c r="B23" s="29" t="s">
        <v>55</v>
      </c>
      <c r="C23" s="30" t="s">
        <v>34</v>
      </c>
      <c r="D23" s="27">
        <v>50</v>
      </c>
      <c r="E23" s="26">
        <v>139</v>
      </c>
      <c r="F23" s="8">
        <v>135</v>
      </c>
      <c r="G23" s="8">
        <v>134.41999999999999</v>
      </c>
      <c r="H23" s="8"/>
      <c r="I23" s="8"/>
      <c r="J23" s="8"/>
      <c r="K23" s="8"/>
      <c r="L23" s="8"/>
      <c r="M23" s="8"/>
      <c r="N23" s="24"/>
      <c r="O23" s="24">
        <f t="shared" si="0"/>
        <v>136.13999999999999</v>
      </c>
      <c r="P23" s="22">
        <f t="shared" si="1"/>
        <v>3</v>
      </c>
      <c r="Q23" s="22">
        <f t="shared" si="2"/>
        <v>2.4937521929814963</v>
      </c>
      <c r="R23" s="22">
        <f t="shared" si="3"/>
        <v>1.8317556875139536</v>
      </c>
      <c r="S23" s="22" t="str">
        <f t="shared" si="4"/>
        <v>ОДНОРОДНЫЕ</v>
      </c>
      <c r="T23" s="24">
        <f t="shared" si="5"/>
        <v>6806.9999999999991</v>
      </c>
      <c r="V23" s="57"/>
      <c r="W23" s="57"/>
    </row>
    <row r="24" spans="1:24" s="23" customFormat="1" x14ac:dyDescent="0.25">
      <c r="A24" s="32">
        <v>6</v>
      </c>
      <c r="B24" s="29" t="s">
        <v>56</v>
      </c>
      <c r="C24" s="30" t="s">
        <v>35</v>
      </c>
      <c r="D24" s="27">
        <v>100</v>
      </c>
      <c r="E24" s="26">
        <v>139</v>
      </c>
      <c r="F24" s="8">
        <v>135</v>
      </c>
      <c r="G24" s="8">
        <v>134.41999999999999</v>
      </c>
      <c r="H24" s="8"/>
      <c r="I24" s="8"/>
      <c r="J24" s="8"/>
      <c r="K24" s="8"/>
      <c r="L24" s="8"/>
      <c r="M24" s="8"/>
      <c r="N24" s="24"/>
      <c r="O24" s="24">
        <f t="shared" ref="O24:O29" si="6">ROUND(AVERAGE(E24:G24),2)</f>
        <v>136.13999999999999</v>
      </c>
      <c r="P24" s="22">
        <f t="shared" ref="P24:P29" si="7" xml:space="preserve"> COUNT(E24:G24)</f>
        <v>3</v>
      </c>
      <c r="Q24" s="22">
        <f t="shared" ref="Q24:Q29" si="8">STDEV(E24:G24)</f>
        <v>2.4937521929814963</v>
      </c>
      <c r="R24" s="22">
        <f t="shared" ref="R24:R29" si="9">Q24/O24*100</f>
        <v>1.8317556875139536</v>
      </c>
      <c r="S24" s="22" t="str">
        <f t="shared" ref="S24:S29" si="10">IF(R24&lt;33,"ОДНОРОДНЫЕ","НЕОДНОРОДНЫЕ")</f>
        <v>ОДНОРОДНЫЕ</v>
      </c>
      <c r="T24" s="24">
        <f t="shared" ref="T24:T29" si="11">D24*O24</f>
        <v>13613.999999999998</v>
      </c>
      <c r="V24" s="57"/>
      <c r="W24" s="57"/>
    </row>
    <row r="25" spans="1:24" s="23" customFormat="1" x14ac:dyDescent="0.25">
      <c r="A25" s="32">
        <v>7</v>
      </c>
      <c r="B25" s="29" t="s">
        <v>57</v>
      </c>
      <c r="C25" s="30" t="s">
        <v>34</v>
      </c>
      <c r="D25" s="27">
        <v>100</v>
      </c>
      <c r="E25" s="26">
        <v>139</v>
      </c>
      <c r="F25" s="8">
        <v>135</v>
      </c>
      <c r="G25" s="8">
        <v>134.41999999999999</v>
      </c>
      <c r="H25" s="8"/>
      <c r="I25" s="8"/>
      <c r="J25" s="8"/>
      <c r="K25" s="8"/>
      <c r="L25" s="8"/>
      <c r="M25" s="8"/>
      <c r="N25" s="24"/>
      <c r="O25" s="24">
        <f t="shared" si="6"/>
        <v>136.13999999999999</v>
      </c>
      <c r="P25" s="22">
        <f t="shared" si="7"/>
        <v>3</v>
      </c>
      <c r="Q25" s="22">
        <f t="shared" si="8"/>
        <v>2.4937521929814963</v>
      </c>
      <c r="R25" s="22">
        <f t="shared" si="9"/>
        <v>1.8317556875139536</v>
      </c>
      <c r="S25" s="22" t="str">
        <f t="shared" si="10"/>
        <v>ОДНОРОДНЫЕ</v>
      </c>
      <c r="T25" s="24">
        <f t="shared" si="11"/>
        <v>13613.999999999998</v>
      </c>
      <c r="V25" s="57"/>
      <c r="W25" s="57"/>
    </row>
    <row r="26" spans="1:24" s="23" customFormat="1" x14ac:dyDescent="0.25">
      <c r="A26" s="32">
        <v>8</v>
      </c>
      <c r="B26" s="29" t="s">
        <v>58</v>
      </c>
      <c r="C26" s="30" t="s">
        <v>35</v>
      </c>
      <c r="D26" s="27">
        <v>150</v>
      </c>
      <c r="E26" s="26">
        <v>139</v>
      </c>
      <c r="F26" s="8">
        <v>135</v>
      </c>
      <c r="G26" s="8">
        <v>134.41999999999999</v>
      </c>
      <c r="H26" s="8"/>
      <c r="I26" s="8"/>
      <c r="J26" s="8"/>
      <c r="K26" s="8"/>
      <c r="L26" s="8"/>
      <c r="M26" s="8"/>
      <c r="N26" s="24"/>
      <c r="O26" s="24">
        <f t="shared" si="6"/>
        <v>136.13999999999999</v>
      </c>
      <c r="P26" s="22">
        <f t="shared" si="7"/>
        <v>3</v>
      </c>
      <c r="Q26" s="22">
        <f t="shared" si="8"/>
        <v>2.4937521929814963</v>
      </c>
      <c r="R26" s="22">
        <f t="shared" si="9"/>
        <v>1.8317556875139536</v>
      </c>
      <c r="S26" s="22" t="str">
        <f t="shared" si="10"/>
        <v>ОДНОРОДНЫЕ</v>
      </c>
      <c r="T26" s="24">
        <f t="shared" si="11"/>
        <v>20420.999999999996</v>
      </c>
      <c r="V26" s="57"/>
      <c r="W26" s="57"/>
    </row>
    <row r="27" spans="1:24" s="23" customFormat="1" ht="30" x14ac:dyDescent="0.25">
      <c r="A27" s="32">
        <v>9</v>
      </c>
      <c r="B27" s="29" t="s">
        <v>59</v>
      </c>
      <c r="C27" s="30" t="s">
        <v>34</v>
      </c>
      <c r="D27" s="27">
        <v>200</v>
      </c>
      <c r="E27" s="26">
        <v>160</v>
      </c>
      <c r="F27" s="8">
        <v>156</v>
      </c>
      <c r="G27" s="8">
        <v>155.47999999999999</v>
      </c>
      <c r="H27" s="8"/>
      <c r="I27" s="8"/>
      <c r="J27" s="8"/>
      <c r="K27" s="8"/>
      <c r="L27" s="8"/>
      <c r="M27" s="8"/>
      <c r="N27" s="24"/>
      <c r="O27" s="24">
        <f t="shared" si="6"/>
        <v>157.16</v>
      </c>
      <c r="P27" s="22">
        <f t="shared" si="7"/>
        <v>3</v>
      </c>
      <c r="Q27" s="22">
        <f t="shared" si="8"/>
        <v>2.4732165291377175</v>
      </c>
      <c r="R27" s="22">
        <f t="shared" si="9"/>
        <v>1.5736933883543636</v>
      </c>
      <c r="S27" s="22" t="str">
        <f t="shared" si="10"/>
        <v>ОДНОРОДНЫЕ</v>
      </c>
      <c r="T27" s="24">
        <f t="shared" si="11"/>
        <v>31432</v>
      </c>
      <c r="V27" s="57"/>
      <c r="W27" s="57"/>
    </row>
    <row r="28" spans="1:24" s="23" customFormat="1" x14ac:dyDescent="0.25">
      <c r="A28" s="32">
        <v>10</v>
      </c>
      <c r="B28" s="29" t="s">
        <v>36</v>
      </c>
      <c r="C28" s="30" t="s">
        <v>35</v>
      </c>
      <c r="D28" s="27">
        <v>300</v>
      </c>
      <c r="E28" s="26">
        <v>29</v>
      </c>
      <c r="F28" s="8">
        <v>22</v>
      </c>
      <c r="G28" s="8">
        <v>20.65</v>
      </c>
      <c r="H28" s="8"/>
      <c r="I28" s="8"/>
      <c r="J28" s="8"/>
      <c r="K28" s="8"/>
      <c r="L28" s="8"/>
      <c r="M28" s="8"/>
      <c r="N28" s="24"/>
      <c r="O28" s="24">
        <f t="shared" si="6"/>
        <v>23.88</v>
      </c>
      <c r="P28" s="22">
        <f t="shared" si="7"/>
        <v>3</v>
      </c>
      <c r="Q28" s="22">
        <f t="shared" si="8"/>
        <v>4.4822799258115502</v>
      </c>
      <c r="R28" s="22">
        <f t="shared" si="9"/>
        <v>18.770016439746861</v>
      </c>
      <c r="S28" s="22" t="str">
        <f t="shared" si="10"/>
        <v>ОДНОРОДНЫЕ</v>
      </c>
      <c r="T28" s="24">
        <f t="shared" si="11"/>
        <v>7164</v>
      </c>
      <c r="V28" s="57"/>
      <c r="W28" s="57"/>
    </row>
    <row r="29" spans="1:24" s="23" customFormat="1" x14ac:dyDescent="0.25">
      <c r="A29" s="32">
        <v>11</v>
      </c>
      <c r="B29" s="28" t="s">
        <v>37</v>
      </c>
      <c r="C29" s="30" t="s">
        <v>34</v>
      </c>
      <c r="D29" s="27">
        <v>1000</v>
      </c>
      <c r="E29" s="26">
        <v>29</v>
      </c>
      <c r="F29" s="8">
        <v>22</v>
      </c>
      <c r="G29" s="8">
        <v>20.65</v>
      </c>
      <c r="H29" s="8"/>
      <c r="I29" s="8"/>
      <c r="J29" s="8"/>
      <c r="K29" s="8"/>
      <c r="L29" s="8"/>
      <c r="M29" s="8"/>
      <c r="N29" s="24"/>
      <c r="O29" s="24">
        <f t="shared" si="6"/>
        <v>23.88</v>
      </c>
      <c r="P29" s="22">
        <f t="shared" si="7"/>
        <v>3</v>
      </c>
      <c r="Q29" s="22">
        <f t="shared" si="8"/>
        <v>4.4822799258115502</v>
      </c>
      <c r="R29" s="22">
        <f t="shared" si="9"/>
        <v>18.770016439746861</v>
      </c>
      <c r="S29" s="22" t="str">
        <f t="shared" si="10"/>
        <v>ОДНОРОДНЫЕ</v>
      </c>
      <c r="T29" s="24">
        <f t="shared" si="11"/>
        <v>23880</v>
      </c>
      <c r="V29" s="57"/>
      <c r="W29" s="57"/>
    </row>
    <row r="30" spans="1:24" s="20" customFormat="1" x14ac:dyDescent="0.25">
      <c r="A30" s="32">
        <v>12</v>
      </c>
      <c r="B30" s="29" t="s">
        <v>38</v>
      </c>
      <c r="C30" s="30" t="s">
        <v>35</v>
      </c>
      <c r="D30" s="27">
        <v>1000</v>
      </c>
      <c r="E30" s="26">
        <v>29</v>
      </c>
      <c r="F30" s="8">
        <v>22</v>
      </c>
      <c r="G30" s="8">
        <v>20.65</v>
      </c>
      <c r="H30" s="8"/>
      <c r="I30" s="8"/>
      <c r="J30" s="8"/>
      <c r="K30" s="8"/>
      <c r="L30" s="8"/>
      <c r="M30" s="8"/>
      <c r="N30" s="21"/>
      <c r="O30" s="21">
        <f t="shared" si="0"/>
        <v>23.88</v>
      </c>
      <c r="P30" s="19">
        <f t="shared" si="1"/>
        <v>3</v>
      </c>
      <c r="Q30" s="19">
        <f t="shared" si="2"/>
        <v>4.4822799258115502</v>
      </c>
      <c r="R30" s="19">
        <f t="shared" si="3"/>
        <v>18.770016439746861</v>
      </c>
      <c r="S30" s="19" t="str">
        <f t="shared" si="4"/>
        <v>ОДНОРОДНЫЕ</v>
      </c>
      <c r="T30" s="21">
        <f t="shared" si="5"/>
        <v>23880</v>
      </c>
      <c r="V30" s="57"/>
      <c r="W30" s="57"/>
    </row>
    <row r="31" spans="1:24" x14ac:dyDescent="0.25">
      <c r="A31" s="32">
        <v>13</v>
      </c>
      <c r="B31" s="28" t="s">
        <v>39</v>
      </c>
      <c r="C31" s="30" t="s">
        <v>34</v>
      </c>
      <c r="D31" s="27">
        <v>1000</v>
      </c>
      <c r="E31" s="26">
        <v>29</v>
      </c>
      <c r="F31" s="8">
        <v>22</v>
      </c>
      <c r="G31" s="8">
        <v>20.65</v>
      </c>
      <c r="H31" s="8"/>
      <c r="I31" s="8"/>
      <c r="J31" s="8"/>
      <c r="K31" s="8"/>
      <c r="L31" s="8"/>
      <c r="M31" s="8"/>
      <c r="N31" s="12"/>
      <c r="O31" s="12">
        <f t="shared" ref="O31:O36" si="12">ROUND(AVERAGE(E31:G31),2)</f>
        <v>23.88</v>
      </c>
      <c r="P31" s="9">
        <f t="shared" ref="P31:P36" si="13" xml:space="preserve"> COUNT(E31:G31)</f>
        <v>3</v>
      </c>
      <c r="Q31" s="9">
        <f t="shared" ref="Q31:Q36" si="14">STDEV(E31:G31)</f>
        <v>4.4822799258115502</v>
      </c>
      <c r="R31" s="9">
        <f t="shared" ref="R31:R36" si="15">Q31/O31*100</f>
        <v>18.770016439746861</v>
      </c>
      <c r="S31" s="9" t="str">
        <f t="shared" ref="S31:S36" si="16">IF(R31&lt;33,"ОДНОРОДНЫЕ","НЕОДНОРОДНЫЕ")</f>
        <v>ОДНОРОДНЫЕ</v>
      </c>
      <c r="T31" s="12">
        <f t="shared" ref="T31:T36" si="17">D31*O31</f>
        <v>23880</v>
      </c>
      <c r="V31" s="57"/>
      <c r="W31" s="57"/>
    </row>
    <row r="32" spans="1:24" x14ac:dyDescent="0.25">
      <c r="A32" s="32">
        <v>14</v>
      </c>
      <c r="B32" s="28" t="s">
        <v>40</v>
      </c>
      <c r="C32" s="30" t="s">
        <v>35</v>
      </c>
      <c r="D32" s="27">
        <v>500</v>
      </c>
      <c r="E32" s="26">
        <v>29</v>
      </c>
      <c r="F32" s="8">
        <v>22</v>
      </c>
      <c r="G32" s="8">
        <v>20.65</v>
      </c>
      <c r="H32" s="8"/>
      <c r="I32" s="8"/>
      <c r="J32" s="8"/>
      <c r="K32" s="8"/>
      <c r="L32" s="8"/>
      <c r="M32" s="8"/>
      <c r="N32" s="12"/>
      <c r="O32" s="12">
        <f t="shared" si="12"/>
        <v>23.88</v>
      </c>
      <c r="P32" s="9">
        <f t="shared" si="13"/>
        <v>3</v>
      </c>
      <c r="Q32" s="9">
        <f t="shared" si="14"/>
        <v>4.4822799258115502</v>
      </c>
      <c r="R32" s="9">
        <f t="shared" si="15"/>
        <v>18.770016439746861</v>
      </c>
      <c r="S32" s="9" t="str">
        <f t="shared" si="16"/>
        <v>ОДНОРОДНЫЕ</v>
      </c>
      <c r="T32" s="12">
        <f t="shared" si="17"/>
        <v>11940</v>
      </c>
      <c r="V32" s="57"/>
      <c r="W32" s="57"/>
    </row>
    <row r="33" spans="1:23" x14ac:dyDescent="0.25">
      <c r="A33" s="32">
        <v>15</v>
      </c>
      <c r="B33" s="28" t="s">
        <v>41</v>
      </c>
      <c r="C33" s="30" t="s">
        <v>34</v>
      </c>
      <c r="D33" s="27">
        <v>300</v>
      </c>
      <c r="E33" s="26">
        <v>29</v>
      </c>
      <c r="F33" s="8">
        <v>22</v>
      </c>
      <c r="G33" s="8">
        <v>20.65</v>
      </c>
      <c r="H33" s="8"/>
      <c r="I33" s="8"/>
      <c r="J33" s="8"/>
      <c r="K33" s="8"/>
      <c r="L33" s="8"/>
      <c r="M33" s="8"/>
      <c r="N33" s="12"/>
      <c r="O33" s="12">
        <f t="shared" si="12"/>
        <v>23.88</v>
      </c>
      <c r="P33" s="9">
        <f t="shared" si="13"/>
        <v>3</v>
      </c>
      <c r="Q33" s="9">
        <f t="shared" si="14"/>
        <v>4.4822799258115502</v>
      </c>
      <c r="R33" s="9">
        <f t="shared" si="15"/>
        <v>18.770016439746861</v>
      </c>
      <c r="S33" s="9" t="str">
        <f t="shared" si="16"/>
        <v>ОДНОРОДНЫЕ</v>
      </c>
      <c r="T33" s="12">
        <f t="shared" si="17"/>
        <v>7164</v>
      </c>
      <c r="V33" s="57"/>
      <c r="W33" s="57"/>
    </row>
    <row r="34" spans="1:23" s="20" customFormat="1" x14ac:dyDescent="0.25">
      <c r="A34" s="32">
        <v>16</v>
      </c>
      <c r="B34" s="28" t="s">
        <v>49</v>
      </c>
      <c r="C34" s="30" t="s">
        <v>35</v>
      </c>
      <c r="D34" s="27">
        <v>500</v>
      </c>
      <c r="E34" s="26">
        <v>1543.5</v>
      </c>
      <c r="F34" s="8">
        <v>1555</v>
      </c>
      <c r="G34" s="8">
        <v>1540.21</v>
      </c>
      <c r="H34" s="8"/>
      <c r="I34" s="8"/>
      <c r="J34" s="8"/>
      <c r="K34" s="8"/>
      <c r="L34" s="8"/>
      <c r="M34" s="8"/>
      <c r="N34" s="21"/>
      <c r="O34" s="21">
        <f t="shared" ref="O34" si="18">ROUND(AVERAGE(E34:G34),2)</f>
        <v>1546.24</v>
      </c>
      <c r="P34" s="19">
        <f t="shared" ref="P34" si="19" xml:space="preserve"> COUNT(E34:G34)</f>
        <v>3</v>
      </c>
      <c r="Q34" s="19">
        <f t="shared" ref="Q34" si="20">STDEV(E34:G34)</f>
        <v>7.7655027740213391</v>
      </c>
      <c r="R34" s="19">
        <f t="shared" ref="R34" si="21">Q34/O34*100</f>
        <v>0.50221846375862345</v>
      </c>
      <c r="S34" s="19" t="str">
        <f t="shared" ref="S34" si="22">IF(R34&lt;33,"ОДНОРОДНЫЕ","НЕОДНОРОДНЫЕ")</f>
        <v>ОДНОРОДНЫЕ</v>
      </c>
      <c r="T34" s="21">
        <f t="shared" ref="T34" si="23">D34*O34</f>
        <v>773120</v>
      </c>
      <c r="V34" s="57"/>
      <c r="W34" s="57"/>
    </row>
    <row r="35" spans="1:23" x14ac:dyDescent="0.25">
      <c r="A35" s="32">
        <v>17</v>
      </c>
      <c r="B35" s="28" t="s">
        <v>50</v>
      </c>
      <c r="C35" s="30" t="s">
        <v>34</v>
      </c>
      <c r="D35" s="27">
        <v>100</v>
      </c>
      <c r="E35" s="26">
        <v>1543.5</v>
      </c>
      <c r="F35" s="8">
        <v>1555</v>
      </c>
      <c r="G35" s="8">
        <v>1540.21</v>
      </c>
      <c r="H35" s="8"/>
      <c r="I35" s="8"/>
      <c r="J35" s="8"/>
      <c r="K35" s="8"/>
      <c r="L35" s="8"/>
      <c r="M35" s="8"/>
      <c r="N35" s="12"/>
      <c r="O35" s="12">
        <f t="shared" si="12"/>
        <v>1546.24</v>
      </c>
      <c r="P35" s="9">
        <f t="shared" si="13"/>
        <v>3</v>
      </c>
      <c r="Q35" s="9">
        <f t="shared" si="14"/>
        <v>7.7655027740213391</v>
      </c>
      <c r="R35" s="9">
        <f t="shared" si="15"/>
        <v>0.50221846375862345</v>
      </c>
      <c r="S35" s="9" t="str">
        <f t="shared" si="16"/>
        <v>ОДНОРОДНЫЕ</v>
      </c>
      <c r="T35" s="12">
        <f t="shared" si="17"/>
        <v>154624</v>
      </c>
      <c r="V35" s="57"/>
      <c r="W35" s="58"/>
    </row>
    <row r="36" spans="1:23" x14ac:dyDescent="0.25">
      <c r="A36" s="25">
        <v>18</v>
      </c>
      <c r="B36" s="28" t="s">
        <v>42</v>
      </c>
      <c r="C36" s="30" t="s">
        <v>35</v>
      </c>
      <c r="D36" s="27">
        <v>100</v>
      </c>
      <c r="E36" s="26">
        <v>4143.5</v>
      </c>
      <c r="F36" s="8">
        <v>4145</v>
      </c>
      <c r="G36" s="8">
        <v>4142.24</v>
      </c>
      <c r="H36" s="8"/>
      <c r="I36" s="8"/>
      <c r="J36" s="8"/>
      <c r="K36" s="8"/>
      <c r="L36" s="8"/>
      <c r="M36" s="8"/>
      <c r="N36" s="12"/>
      <c r="O36" s="12">
        <f t="shared" si="12"/>
        <v>4143.58</v>
      </c>
      <c r="P36" s="9">
        <f t="shared" si="13"/>
        <v>3</v>
      </c>
      <c r="Q36" s="9">
        <f t="shared" si="14"/>
        <v>1.3817380359533757</v>
      </c>
      <c r="R36" s="9">
        <f t="shared" si="15"/>
        <v>3.3346479033912121E-2</v>
      </c>
      <c r="S36" s="9" t="str">
        <f t="shared" si="16"/>
        <v>ОДНОРОДНЫЕ</v>
      </c>
      <c r="T36" s="12">
        <f t="shared" si="17"/>
        <v>414358</v>
      </c>
      <c r="V36" s="57"/>
      <c r="W36" s="57"/>
    </row>
    <row r="37" spans="1:23" x14ac:dyDescent="0.25">
      <c r="A37" s="32">
        <v>19</v>
      </c>
      <c r="B37" s="28" t="s">
        <v>42</v>
      </c>
      <c r="C37" s="30" t="s">
        <v>34</v>
      </c>
      <c r="D37" s="27">
        <v>30</v>
      </c>
      <c r="E37" s="26">
        <v>2300</v>
      </c>
      <c r="F37" s="8">
        <v>2315</v>
      </c>
      <c r="G37" s="8">
        <v>2298.65</v>
      </c>
      <c r="H37" s="8"/>
      <c r="I37" s="8"/>
      <c r="J37" s="8"/>
      <c r="K37" s="8"/>
      <c r="L37" s="8"/>
      <c r="M37" s="8"/>
      <c r="N37" s="31"/>
      <c r="O37" s="31">
        <f t="shared" ref="O37:O38" si="24">ROUND(AVERAGE(E37:G37),2)</f>
        <v>2304.5500000000002</v>
      </c>
      <c r="P37" s="30">
        <f t="shared" ref="P37:P38" si="25" xml:space="preserve"> COUNT(E37:G37)</f>
        <v>3</v>
      </c>
      <c r="Q37" s="30">
        <f t="shared" ref="Q37:Q38" si="26">STDEV(E37:G37)</f>
        <v>9.0751033051971071</v>
      </c>
      <c r="R37" s="30">
        <f t="shared" ref="R37:R38" si="27">Q37/O37*100</f>
        <v>0.39379068821232371</v>
      </c>
      <c r="S37" s="30" t="str">
        <f t="shared" ref="S37:S38" si="28">IF(R37&lt;33,"ОДНОРОДНЫЕ","НЕОДНОРОДНЫЕ")</f>
        <v>ОДНОРОДНЫЕ</v>
      </c>
      <c r="T37" s="31">
        <f t="shared" ref="T37:T38" si="29">D37*O37</f>
        <v>69136.5</v>
      </c>
      <c r="U37" s="6"/>
      <c r="V37" s="57"/>
      <c r="W37" s="57"/>
    </row>
    <row r="38" spans="1:23" s="18" customFormat="1" x14ac:dyDescent="0.25">
      <c r="A38" s="32">
        <v>20</v>
      </c>
      <c r="B38" s="28" t="s">
        <v>42</v>
      </c>
      <c r="C38" s="30" t="s">
        <v>35</v>
      </c>
      <c r="D38" s="27">
        <v>10</v>
      </c>
      <c r="E38" s="26">
        <v>6599</v>
      </c>
      <c r="F38" s="8">
        <v>6600</v>
      </c>
      <c r="G38" s="8">
        <v>6592.58</v>
      </c>
      <c r="H38" s="8"/>
      <c r="I38" s="8"/>
      <c r="J38" s="8"/>
      <c r="K38" s="8"/>
      <c r="L38" s="8"/>
      <c r="M38" s="8"/>
      <c r="N38" s="31"/>
      <c r="O38" s="31">
        <f t="shared" si="24"/>
        <v>6597.19</v>
      </c>
      <c r="P38" s="30">
        <f t="shared" si="25"/>
        <v>3</v>
      </c>
      <c r="Q38" s="30">
        <f t="shared" si="26"/>
        <v>4.0264293528303297</v>
      </c>
      <c r="R38" s="30">
        <f t="shared" si="27"/>
        <v>6.1032490391065439E-2</v>
      </c>
      <c r="S38" s="30" t="str">
        <f t="shared" si="28"/>
        <v>ОДНОРОДНЫЕ</v>
      </c>
      <c r="T38" s="31">
        <f t="shared" si="29"/>
        <v>65971.899999999994</v>
      </c>
      <c r="U38" s="6"/>
      <c r="V38" s="57"/>
      <c r="W38" s="57"/>
    </row>
    <row r="39" spans="1:23" s="33" customFormat="1" x14ac:dyDescent="0.25">
      <c r="A39" s="52"/>
      <c r="B39" s="53"/>
      <c r="C39" s="52"/>
      <c r="D39" s="54"/>
      <c r="E39" s="55">
        <f>SUMPRODUCT($D$19:$D$38,E19:E38)</f>
        <v>1813290</v>
      </c>
      <c r="F39" s="55">
        <f>SUMPRODUCT($D$19:$D$38,F19:F38)</f>
        <v>1782300</v>
      </c>
      <c r="G39" s="55">
        <f t="shared" ref="F39:G39" si="30">SUMPRODUCT($D$19:$D$38,G19:G38)</f>
        <v>1765622.8</v>
      </c>
      <c r="H39" s="55"/>
      <c r="I39" s="55"/>
      <c r="J39" s="55"/>
      <c r="K39" s="55"/>
      <c r="L39" s="55"/>
      <c r="M39" s="55"/>
      <c r="N39" s="56"/>
      <c r="O39" s="56"/>
      <c r="P39" s="52"/>
      <c r="Q39" s="52"/>
      <c r="R39" s="52"/>
      <c r="S39" s="52"/>
      <c r="T39" s="56"/>
      <c r="U39" s="6"/>
      <c r="V39" s="1"/>
    </row>
    <row r="40" spans="1:23" s="33" customFormat="1" x14ac:dyDescent="0.25">
      <c r="A40" s="52"/>
      <c r="B40" s="53"/>
      <c r="C40" s="52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2"/>
      <c r="Q40" s="52"/>
      <c r="R40" s="52"/>
      <c r="S40" s="52"/>
      <c r="T40" s="56"/>
      <c r="U40" s="6"/>
      <c r="V40" s="1"/>
    </row>
    <row r="41" spans="1:23" x14ac:dyDescent="0.25">
      <c r="A41" s="38" t="s">
        <v>17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V41" s="6"/>
    </row>
    <row r="42" spans="1:23" x14ac:dyDescent="0.25">
      <c r="A42" s="39" t="s">
        <v>16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</row>
    <row r="43" spans="1:23" ht="1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6"/>
    </row>
    <row r="44" spans="1:23" s="16" customFormat="1" ht="41.25" customHeight="1" x14ac:dyDescent="0.25">
      <c r="A44" s="34" t="s">
        <v>48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2"/>
      <c r="V44" s="2"/>
    </row>
    <row r="45" spans="1:23" x14ac:dyDescent="0.25">
      <c r="R45" s="6"/>
      <c r="S45" s="6"/>
    </row>
    <row r="47" spans="1:23" x14ac:dyDescent="0.25">
      <c r="Q47" s="6"/>
    </row>
    <row r="48" spans="1:23" x14ac:dyDescent="0.25">
      <c r="R48" s="6"/>
      <c r="S48" s="6"/>
    </row>
    <row r="49" spans="16:18" x14ac:dyDescent="0.25">
      <c r="R49" s="6"/>
    </row>
    <row r="50" spans="16:18" x14ac:dyDescent="0.25">
      <c r="P50" s="6"/>
    </row>
    <row r="52" spans="16:18" x14ac:dyDescent="0.25">
      <c r="Q52" s="6"/>
    </row>
  </sheetData>
  <mergeCells count="18">
    <mergeCell ref="G3:T3"/>
    <mergeCell ref="B17:B18"/>
    <mergeCell ref="C17:D17"/>
    <mergeCell ref="Q11:R11"/>
    <mergeCell ref="A44:T44"/>
    <mergeCell ref="A43:T43"/>
    <mergeCell ref="B13:S13"/>
    <mergeCell ref="A41:T41"/>
    <mergeCell ref="A42:T42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 S31:S33 S35:S40">
    <cfRule type="containsText" dxfId="41" priority="70" operator="containsText" text="НЕ">
      <formula>NOT(ISERROR(SEARCH("НЕ",S19)))</formula>
    </cfRule>
    <cfRule type="containsText" dxfId="40" priority="71" operator="containsText" text="ОДНОРОДНЫЕ">
      <formula>NOT(ISERROR(SEARCH("ОДНОРОДНЫЕ",S19)))</formula>
    </cfRule>
    <cfRule type="containsText" dxfId="39" priority="72" operator="containsText" text="НЕОДНОРОДНЫЕ">
      <formula>NOT(ISERROR(SEARCH("НЕОДНОРОДНЫЕ",S19)))</formula>
    </cfRule>
  </conditionalFormatting>
  <conditionalFormatting sqref="S19 S31:S33 S35:S40">
    <cfRule type="containsText" dxfId="38" priority="67" operator="containsText" text="НЕОДНОРОДНЫЕ">
      <formula>NOT(ISERROR(SEARCH("НЕОДНОРОДНЫЕ",S19)))</formula>
    </cfRule>
    <cfRule type="containsText" dxfId="37" priority="68" operator="containsText" text="ОДНОРОДНЫЕ">
      <formula>NOT(ISERROR(SEARCH("ОДНОРОДНЫЕ",S19)))</formula>
    </cfRule>
    <cfRule type="containsText" dxfId="36" priority="69" operator="containsText" text="НЕОДНОРОДНЫЕ">
      <formula>NOT(ISERROR(SEARCH("НЕОДНОРОДНЫЕ",S19)))</formula>
    </cfRule>
  </conditionalFormatting>
  <conditionalFormatting sqref="S20:S22 S30">
    <cfRule type="containsText" dxfId="35" priority="34" operator="containsText" text="НЕ">
      <formula>NOT(ISERROR(SEARCH("НЕ",S20)))</formula>
    </cfRule>
    <cfRule type="containsText" dxfId="34" priority="35" operator="containsText" text="ОДНОРОДНЫЕ">
      <formula>NOT(ISERROR(SEARCH("ОДНОРОДНЫЕ",S20)))</formula>
    </cfRule>
    <cfRule type="containsText" dxfId="33" priority="36" operator="containsText" text="НЕОДНОРОДНЫЕ">
      <formula>NOT(ISERROR(SEARCH("НЕОДНОРОДНЫЕ",S20)))</formula>
    </cfRule>
  </conditionalFormatting>
  <conditionalFormatting sqref="S20:S22 S30">
    <cfRule type="containsText" dxfId="32" priority="31" operator="containsText" text="НЕОДНОРОДНЫЕ">
      <formula>NOT(ISERROR(SEARCH("НЕОДНОРОДНЫЕ",S20)))</formula>
    </cfRule>
    <cfRule type="containsText" dxfId="31" priority="32" operator="containsText" text="ОДНОРОДНЫЕ">
      <formula>NOT(ISERROR(SEARCH("ОДНОРОДНЫЕ",S20)))</formula>
    </cfRule>
    <cfRule type="containsText" dxfId="30" priority="33" operator="containsText" text="НЕОДНОРОДНЫЕ">
      <formula>NOT(ISERROR(SEARCH("НЕОДНОРОДНЫЕ",S20)))</formula>
    </cfRule>
  </conditionalFormatting>
  <conditionalFormatting sqref="S34">
    <cfRule type="containsText" dxfId="29" priority="28" operator="containsText" text="НЕ">
      <formula>NOT(ISERROR(SEARCH("НЕ",S34)))</formula>
    </cfRule>
    <cfRule type="containsText" dxfId="28" priority="29" operator="containsText" text="ОДНОРОДНЫЕ">
      <formula>NOT(ISERROR(SEARCH("ОДНОРОДНЫЕ",S34)))</formula>
    </cfRule>
    <cfRule type="containsText" dxfId="27" priority="30" operator="containsText" text="НЕОДНОРОДНЫЕ">
      <formula>NOT(ISERROR(SEARCH("НЕОДНОРОДНЫЕ",S34)))</formula>
    </cfRule>
  </conditionalFormatting>
  <conditionalFormatting sqref="S34">
    <cfRule type="containsText" dxfId="26" priority="25" operator="containsText" text="НЕОДНОРОДНЫЕ">
      <formula>NOT(ISERROR(SEARCH("НЕОДНОРОДНЫЕ",S34)))</formula>
    </cfRule>
    <cfRule type="containsText" dxfId="25" priority="26" operator="containsText" text="ОДНОРОДНЫЕ">
      <formula>NOT(ISERROR(SEARCH("ОДНОРОДНЫЕ",S34)))</formula>
    </cfRule>
    <cfRule type="containsText" dxfId="24" priority="27" operator="containsText" text="НЕОДНОРОДНЫЕ">
      <formula>NOT(ISERROR(SEARCH("НЕОДНОРОДНЫЕ",S34)))</formula>
    </cfRule>
  </conditionalFormatting>
  <conditionalFormatting sqref="S25:S27 S29">
    <cfRule type="containsText" dxfId="23" priority="22" operator="containsText" text="НЕ">
      <formula>NOT(ISERROR(SEARCH("НЕ",S25)))</formula>
    </cfRule>
    <cfRule type="containsText" dxfId="22" priority="23" operator="containsText" text="ОДНОРОДНЫЕ">
      <formula>NOT(ISERROR(SEARCH("ОДНОРОДНЫЕ",S25)))</formula>
    </cfRule>
    <cfRule type="containsText" dxfId="21" priority="24" operator="containsText" text="НЕОДНОРОДНЫЕ">
      <formula>NOT(ISERROR(SEARCH("НЕОДНОРОДНЫЕ",S25)))</formula>
    </cfRule>
  </conditionalFormatting>
  <conditionalFormatting sqref="S25:S27 S29">
    <cfRule type="containsText" dxfId="20" priority="19" operator="containsText" text="НЕОДНОРОДНЫЕ">
      <formula>NOT(ISERROR(SEARCH("НЕОДНОРОДНЫЕ",S25)))</formula>
    </cfRule>
    <cfRule type="containsText" dxfId="19" priority="20" operator="containsText" text="ОДНОРОДНЫЕ">
      <formula>NOT(ISERROR(SEARCH("ОДНОРОДНЫЕ",S25)))</formula>
    </cfRule>
    <cfRule type="containsText" dxfId="18" priority="21" operator="containsText" text="НЕОДНОРОДНЫЕ">
      <formula>NOT(ISERROR(SEARCH("НЕОДНОРОДНЫЕ",S25)))</formula>
    </cfRule>
  </conditionalFormatting>
  <conditionalFormatting sqref="S24">
    <cfRule type="containsText" dxfId="17" priority="16" operator="containsText" text="НЕ">
      <formula>NOT(ISERROR(SEARCH("НЕ",S24)))</formula>
    </cfRule>
    <cfRule type="containsText" dxfId="16" priority="17" operator="containsText" text="ОДНОРОДНЫЕ">
      <formula>NOT(ISERROR(SEARCH("ОДНОРОДНЫЕ",S24)))</formula>
    </cfRule>
    <cfRule type="containsText" dxfId="15" priority="18" operator="containsText" text="НЕОДНОРОДНЫЕ">
      <formula>NOT(ISERROR(SEARCH("НЕОДНОРОДНЫЕ",S24)))</formula>
    </cfRule>
  </conditionalFormatting>
  <conditionalFormatting sqref="S24">
    <cfRule type="containsText" dxfId="14" priority="13" operator="containsText" text="НЕОДНОРОДНЫЕ">
      <formula>NOT(ISERROR(SEARCH("НЕОДНОРОДНЫЕ",S24)))</formula>
    </cfRule>
    <cfRule type="containsText" dxfId="13" priority="14" operator="containsText" text="ОДНОРОДНЫЕ">
      <formula>NOT(ISERROR(SEARCH("ОДНОРОДНЫЕ",S24)))</formula>
    </cfRule>
    <cfRule type="containsText" dxfId="12" priority="15" operator="containsText" text="НЕОДНОРОДНЫЕ">
      <formula>NOT(ISERROR(SEARCH("НЕОДНОРОДНЫЕ",S24)))</formula>
    </cfRule>
  </conditionalFormatting>
  <conditionalFormatting sqref="S28">
    <cfRule type="containsText" dxfId="11" priority="10" operator="containsText" text="НЕ">
      <formula>NOT(ISERROR(SEARCH("НЕ",S28)))</formula>
    </cfRule>
    <cfRule type="containsText" dxfId="10" priority="11" operator="containsText" text="ОДНОРОДНЫЕ">
      <formula>NOT(ISERROR(SEARCH("ОДНОРОДНЫЕ",S28)))</formula>
    </cfRule>
    <cfRule type="containsText" dxfId="9" priority="12" operator="containsText" text="НЕОДНОРОДНЫЕ">
      <formula>NOT(ISERROR(SEARCH("НЕОДНОРОДНЫЕ",S28)))</formula>
    </cfRule>
  </conditionalFormatting>
  <conditionalFormatting sqref="S28">
    <cfRule type="containsText" dxfId="8" priority="7" operator="containsText" text="НЕОДНОРОДНЫЕ">
      <formula>NOT(ISERROR(SEARCH("НЕОДНОРОДНЫЕ",S28)))</formula>
    </cfRule>
    <cfRule type="containsText" dxfId="7" priority="8" operator="containsText" text="ОДНОРОДНЫЕ">
      <formula>NOT(ISERROR(SEARCH("ОДНОРОДНЫЕ",S28)))</formula>
    </cfRule>
    <cfRule type="containsText" dxfId="6" priority="9" operator="containsText" text="НЕОДНОРОДНЫЕ">
      <formula>NOT(ISERROR(SEARCH("НЕОДНОРОДНЫЕ",S28)))</formula>
    </cfRule>
  </conditionalFormatting>
  <conditionalFormatting sqref="S23">
    <cfRule type="containsText" dxfId="5" priority="4" operator="containsText" text="НЕ">
      <formula>NOT(ISERROR(SEARCH("НЕ",S23)))</formula>
    </cfRule>
    <cfRule type="containsText" dxfId="4" priority="5" operator="containsText" text="ОДНОРОДНЫЕ">
      <formula>NOT(ISERROR(SEARCH("ОДНОРОДНЫЕ",S23)))</formula>
    </cfRule>
    <cfRule type="containsText" dxfId="3" priority="6" operator="containsText" text="НЕОДНОРОДНЫЕ">
      <formula>NOT(ISERROR(SEARCH("НЕОДНОРОДНЫЕ",S23)))</formula>
    </cfRule>
  </conditionalFormatting>
  <conditionalFormatting sqref="S23">
    <cfRule type="containsText" dxfId="2" priority="1" operator="containsText" text="НЕОДНОРОДНЫЕ">
      <formula>NOT(ISERROR(SEARCH("НЕОДНОРОДНЫЕ",S23)))</formula>
    </cfRule>
    <cfRule type="containsText" dxfId="1" priority="2" operator="containsText" text="ОДНОРОДНЫЕ">
      <formula>NOT(ISERROR(SEARCH("ОДНОРОДНЫЕ",S23)))</formula>
    </cfRule>
    <cfRule type="containsText" dxfId="0" priority="3" operator="containsText" text="НЕОДНОРОДНЫЕ">
      <formula>NOT(ISERROR(SEARCH("НЕОДНОРОДНЫЕ",S23)))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2025-04-07T09:43:44Z</dcterms:modified>
</cp:coreProperties>
</file>