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/>
  <c r="E25" i="1"/>
  <c r="L23" i="1" l="1"/>
  <c r="K23" i="1"/>
  <c r="L22" i="1"/>
  <c r="K22" i="1"/>
  <c r="L21" i="1"/>
  <c r="K21" i="1"/>
  <c r="J23" i="1"/>
  <c r="J22" i="1"/>
  <c r="O22" i="1" s="1"/>
  <c r="J21" i="1"/>
  <c r="L24" i="1"/>
  <c r="M24" i="1" s="1"/>
  <c r="J24" i="1"/>
  <c r="O24" i="1" s="1"/>
  <c r="K24" i="1"/>
  <c r="M23" i="1" l="1"/>
  <c r="N23" i="1" s="1"/>
  <c r="M21" i="1"/>
  <c r="N21" i="1" s="1"/>
  <c r="M22" i="1"/>
  <c r="N22" i="1" s="1"/>
  <c r="O23" i="1"/>
  <c r="O21" i="1"/>
  <c r="N24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<sst xmlns="http://schemas.openxmlformats.org/spreadsheetml/2006/main" count="41" uniqueCount="37">
  <si>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</si>
  <si>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</si>
  <si>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</si>
  <si>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</si>
  <si>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</si>
  <si>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</si>
  <si>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</si>
  <si>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</si>
  <si>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</si>
  <si>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</si>
  <si>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</si>
  <si>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</si>
  <si>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</si>
  <si>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</si>
  <si>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</si>
  <si>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</si>
  <si>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</si>
  <si>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</si>
  <si>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</si>
  <si>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</si>
  <si>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</si>
  <si>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</si>
  <si>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</si>
  <si>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</si>
  <si>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</si>
  <si>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</si>
  <si>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</si>
  <si>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</si>
  <si>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</si>
  <si>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путем запроса котировок в электронной форме, участниками которого могут являться</t>
  </si>
  <si>
    <t>на поставку электрокардиографов</t>
  </si>
  <si>
    <t>Электрокардиограф ЭК12Т-01-Р-Д или эквивалент</t>
  </si>
  <si>
    <t>№ 071-25</t>
  </si>
  <si>
    <t>Исходя из имеющегося у Заказчика объёма финансового обеспечения для осуществления закупки НМЦД устанавливается в размере 360 000 руб. (триста шестьдесят тысяч рублей 00 копеек)</t>
  </si>
  <si>
    <t>КП вх.789-03/25 от 02.04.2025</t>
  </si>
  <si>
    <t>КП вх.790-03/25 от 02.04.2025</t>
  </si>
  <si>
    <t>КП вх.791-03/25 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</si>
</sst>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zoomScalePageLayoutView="70" workbookViewId="0">
      <selection activeCell="G37" sqref="G3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25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26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27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32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15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20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16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1" t="s">
        <v>19</v>
      </c>
      <c r="M13" s="31"/>
      <c r="N13" s="12"/>
      <c r="O13" s="4" t="s">
        <v>17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5"/>
      <c r="B18" s="36"/>
      <c r="C18" s="37"/>
      <c r="D18" s="36"/>
      <c r="E18" s="25" t="s">
        <v>34</v>
      </c>
      <c r="F18" s="25" t="s">
        <v>35</v>
      </c>
      <c r="G18" s="25" t="s">
        <v>36</v>
      </c>
      <c r="H18" s="13"/>
      <c r="I18" s="20"/>
      <c r="J18" s="20"/>
      <c r="K18" s="21"/>
      <c r="L18" s="21"/>
      <c r="M18" s="21"/>
      <c r="N18" s="21"/>
      <c r="O18" s="20"/>
    </row>
    <row r="19" spans="1:17" s="6" customFormat="1" ht="30" customHeight="1" x14ac:dyDescent="0.25">
      <c r="A19" s="29" t="s">
        <v>0</v>
      </c>
      <c r="B19" s="29" t="s">
        <v>1</v>
      </c>
      <c r="C19" s="29" t="s">
        <v>2</v>
      </c>
      <c r="D19" s="29"/>
      <c r="E19" s="20" t="s">
        <v>5</v>
      </c>
      <c r="F19" s="20" t="s">
        <v>7</v>
      </c>
      <c r="G19" s="20" t="s">
        <v>8</v>
      </c>
      <c r="H19" s="20" t="s">
        <v>21</v>
      </c>
      <c r="I19" s="20" t="s">
        <v>22</v>
      </c>
      <c r="J19" s="38" t="s">
        <v>14</v>
      </c>
      <c r="K19" s="29" t="s">
        <v>11</v>
      </c>
      <c r="L19" s="29" t="s">
        <v>12</v>
      </c>
      <c r="M19" s="29" t="s">
        <v>13</v>
      </c>
      <c r="N19" s="29" t="s">
        <v>9</v>
      </c>
      <c r="O19" s="34" t="s">
        <v>10</v>
      </c>
    </row>
    <row r="20" spans="1:17" s="6" customFormat="1" ht="30" x14ac:dyDescent="0.25">
      <c r="A20" s="29"/>
      <c r="B20" s="29"/>
      <c r="C20" s="16" t="s">
        <v>3</v>
      </c>
      <c r="D20" s="16" t="s">
        <v>4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39"/>
      <c r="K20" s="29"/>
      <c r="L20" s="29"/>
      <c r="M20" s="29"/>
      <c r="N20" s="29"/>
      <c r="O20" s="34"/>
    </row>
    <row r="21" spans="1:17" s="6" customFormat="1" ht="43.5" customHeight="1" x14ac:dyDescent="0.25">
      <c r="A21" s="21">
        <v>1</v>
      </c>
      <c r="B21" s="22" t="s">
        <v>31</v>
      </c>
      <c r="C21" s="23" t="s">
        <v>28</v>
      </c>
      <c r="D21" s="24">
        <v>3</v>
      </c>
      <c r="E21" s="20">
        <v>120000</v>
      </c>
      <c r="F21" s="20">
        <v>130000</v>
      </c>
      <c r="G21" s="20">
        <v>128900</v>
      </c>
      <c r="H21" s="20"/>
      <c r="I21" s="20"/>
      <c r="J21" s="20">
        <f t="shared" ref="J21:J23" si="0">AVERAGE(E21:I21)</f>
        <v>126300</v>
      </c>
      <c r="K21" s="21">
        <f t="shared" ref="K21:K23" si="1">COUNT(E21:I21)</f>
        <v>3</v>
      </c>
      <c r="L21" s="21">
        <f t="shared" ref="L21:L23" si="2">STDEV(E21:I21)</f>
        <v>5483.611948342078</v>
      </c>
      <c r="M21" s="21">
        <f t="shared" ref="M21:M23" si="3">L21/J21*100</f>
        <v>4.34173550937615</v>
      </c>
      <c r="N21" s="21" t="str">
        <f t="shared" ref="N21:N23" si="4">IF(M21&lt;33,"ОДНОРОДНЫЕ","НЕОДНОРОДНЫЕ")</f>
        <v>ОДНОРОДНЫЕ</v>
      </c>
      <c r="O21" s="20">
        <f t="shared" ref="O21:O23" si="5">D21*J21</f>
        <v>378900</v>
      </c>
    </row>
    <row r="22" spans="1:17" s="6" customFormat="1" hidden="1" x14ac:dyDescent="0.25">
      <c r="A22" s="15">
        <v>3</v>
      </c>
      <c r="B22" s="15"/>
      <c r="C22" s="15"/>
      <c r="D22" s="17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si="5"/>
        <v>#DIV/0!</v>
      </c>
    </row>
    <row r="23" spans="1:17" s="6" customFormat="1" hidden="1" x14ac:dyDescent="0.25">
      <c r="A23" s="15">
        <v>4</v>
      </c>
      <c r="B23" s="18"/>
      <c r="C23" s="15"/>
      <c r="D23" s="19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5"/>
        <v>#DIV/0!</v>
      </c>
    </row>
    <row r="24" spans="1:17" s="6" customFormat="1" ht="14.45" hidden="1" customHeight="1" x14ac:dyDescent="0.25">
      <c r="A24" s="15">
        <v>5</v>
      </c>
      <c r="B24" s="18"/>
      <c r="C24" s="15"/>
      <c r="D24" s="19"/>
      <c r="E24" s="14"/>
      <c r="F24" s="14"/>
      <c r="G24" s="14"/>
      <c r="H24" s="14"/>
      <c r="I24" s="14"/>
      <c r="J24" s="14" t="e">
        <f>AVERAGE(E24:I24)</f>
        <v>#DIV/0!</v>
      </c>
      <c r="K24" s="15">
        <f>COUNT(E24:I24)</f>
        <v>0</v>
      </c>
      <c r="L24" s="15" t="e">
        <f>STDEV(E24:I24)</f>
        <v>#DIV/0!</v>
      </c>
      <c r="M24" s="15" t="e">
        <f>L24/J24*100</f>
        <v>#DIV/0!</v>
      </c>
      <c r="N24" s="15" t="e">
        <f>IF(M24&lt;33,"ОДНОРОДНЫЕ","НЕОДНОРОДНЫЕ")</f>
        <v>#DIV/0!</v>
      </c>
      <c r="O24" s="14" t="e">
        <f>D24*J24</f>
        <v>#DIV/0!</v>
      </c>
    </row>
    <row r="25" spans="1:17" s="7" customFormat="1" x14ac:dyDescent="0.25">
      <c r="A25" s="12"/>
      <c r="B25" s="12"/>
      <c r="C25" s="12"/>
      <c r="D25" s="12"/>
      <c r="E25" s="4">
        <f>SUMPRODUCT($D$21,E21)</f>
        <v>360000</v>
      </c>
      <c r="F25" s="4">
        <f t="shared" ref="F25:G25" si="6">SUMPRODUCT($D$21,F21)</f>
        <v>390000</v>
      </c>
      <c r="G25" s="4">
        <f t="shared" si="6"/>
        <v>386700</v>
      </c>
      <c r="H25" s="4"/>
      <c r="I25" s="4"/>
      <c r="J25" s="4"/>
      <c r="K25" s="12"/>
      <c r="L25" s="12"/>
      <c r="M25" s="12"/>
      <c r="N25" s="12"/>
      <c r="O25" s="4"/>
    </row>
    <row r="26" spans="1:17" s="10" customForma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s="10" customFormat="1" ht="33.6" customHeight="1" x14ac:dyDescent="0.25">
      <c r="A27" s="33" t="s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7" s="10" customFormat="1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 s="27" customFormat="1" ht="14.25" x14ac:dyDescent="0.25">
      <c r="A29" s="30" t="s">
        <v>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6"/>
      <c r="Q29" s="26"/>
    </row>
    <row r="37" spans="14:14" x14ac:dyDescent="0.25">
      <c r="N37" s="28"/>
    </row>
  </sheetData>
  <mergeCells count="17"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9:O29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2025-04-02T07:30:08Z</dcterms:modified>
</cp:coreProperties>
</file>