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7" i="1" l="1"/>
  <c r="P27" i="1"/>
  <c r="O27" i="1"/>
  <c r="T27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23" i="1" l="1"/>
  <c r="S23" i="1" s="1"/>
  <c r="R21" i="1"/>
  <c r="S21" i="1" s="1"/>
  <c r="R20" i="1"/>
  <c r="S20" i="1" s="1"/>
  <c r="R27" i="1"/>
  <c r="S27" i="1" s="1"/>
  <c r="R22" i="1"/>
  <c r="S22" i="1" s="1"/>
  <c r="O19" i="1"/>
  <c r="G29" i="1"/>
  <c r="F29" i="1"/>
  <c r="E29" i="1"/>
  <c r="Q24" i="1" l="1"/>
  <c r="Q25" i="1"/>
  <c r="Q26" i="1"/>
  <c r="Q28" i="1"/>
  <c r="Q19" i="1"/>
  <c r="P24" i="1"/>
  <c r="P25" i="1"/>
  <c r="P26" i="1"/>
  <c r="P28" i="1"/>
  <c r="P19" i="1"/>
  <c r="O24" i="1"/>
  <c r="O25" i="1"/>
  <c r="O26" i="1"/>
  <c r="O28" i="1"/>
  <c r="T19" i="1"/>
  <c r="R19" i="1" l="1"/>
  <c r="S19" i="1" s="1"/>
  <c r="T24" i="1"/>
  <c r="T25" i="1"/>
  <c r="T26" i="1"/>
  <c r="T28" i="1"/>
  <c r="R28" i="1" l="1"/>
  <c r="S28" i="1" s="1"/>
  <c r="R25" i="1"/>
  <c r="S25" i="1" s="1"/>
  <c r="R26" i="1"/>
  <c r="S26" i="1" s="1"/>
  <c r="R24" i="1"/>
  <c r="S24" i="1" s="1"/>
</calcChain>
</file>

<file path=xl/sharedStrings.xml><?xml version="1.0" encoding="utf-8"?>
<sst xmlns="http://schemas.openxmlformats.org/spreadsheetml/2006/main" count="69" uniqueCount="51">
  <si>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</si>
  <si>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</si>
  <si>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</si>
  <si>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</si>
  <si>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</si>
  <si>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</si>
  <si>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</si>
  <si>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</si>
  <si>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</si>
  <si>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</si>
  <si>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</si>
  <si>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</si>
  <si>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</si>
  <si>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</si>
  <si>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</si>
  <si>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</si>
  <si>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</si>
  <si>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</si>
  <si>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</si>
  <si>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</si>
  <si>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</si>
  <si>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</si>
  <si>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</si>
  <si>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</si>
  <si>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</si>
  <si>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</si>
  <si>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</si>
  <si>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</si>
  <si>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</si>
  <si>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</si>
  <si>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</si>
  <si>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</si>
  <si>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</si>
  <si>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</si>
  <si>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068-25</t>
  </si>
  <si>
    <t>на поставку рентгеновской пленки</t>
  </si>
  <si>
    <t>пленка рентгеновская медицинская экранная для маммографии 18*24</t>
  </si>
  <si>
    <t>пленка рентгеновская медицинская экранная общего назначения синечувствительная 18*24</t>
  </si>
  <si>
    <t>пленка рентгеновская медицинская экранная общего назначения синечувствительная 35*35</t>
  </si>
  <si>
    <t>пленка рентгеновская медицинская экранная общего назначения синечувствительная 30*40</t>
  </si>
  <si>
    <t>пленка рентгеновская медицинская экранная общего назначения синечувствительная 24*30</t>
  </si>
  <si>
    <t>пленка рентгеновская медицинская экранная общего назначения синечувствительная 25*30</t>
  </si>
  <si>
    <t>пленка рентгеновская медицинская экранная общего назначения синечувствительная 20*25</t>
  </si>
  <si>
    <r>
      <t>пленка рентгеновская медицинская экранная общего назначения синечувствительная 13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>18</t>
    </r>
  </si>
  <si>
    <r>
      <t>пленка рентгеновская медицинская экранная общего назначения синечувствительная 30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>38</t>
    </r>
  </si>
  <si>
    <r>
      <t>пленка рентгеновская медицинская экранная общего назначения синечувствительная 40</t>
    </r>
    <r>
      <rPr>
        <b/>
        <sz val="11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>40</t>
    </r>
  </si>
  <si>
    <t>упак</t>
  </si>
  <si>
    <t>КП вх. 748-03/25 от 31.03.2025</t>
  </si>
  <si>
    <t>КП вх. 749-03/25 от 31.03.2025</t>
  </si>
  <si>
    <t>КП вх. 750-03/25 от 31.03.2025</t>
  </si>
  <si>
    <t>Исходя из имеющегося у Заказчика объёма финансового обеспечения для осуществления закупки НМЦД устанавливается в размере  2 518 395 руб. (два миллиона пятьсот восемнадцать тысяч триста девяносто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</si>
</sst>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zoomScale="85" zoomScaleNormal="85" zoomScalePageLayoutView="70" workbookViewId="0">
      <selection activeCell="F38" sqref="F38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42" t="s">
        <v>35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5" t="s">
        <v>34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43" t="s">
        <v>29</v>
      </c>
      <c r="R11" s="43"/>
      <c r="S11" s="16"/>
      <c r="T11" s="14" t="s">
        <v>30</v>
      </c>
    </row>
    <row r="13" spans="1:20" x14ac:dyDescent="0.25">
      <c r="B13" s="31" t="s">
        <v>14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30" x14ac:dyDescent="0.25">
      <c r="A16" s="35"/>
      <c r="B16" s="36"/>
      <c r="C16" s="37"/>
      <c r="D16" s="36"/>
      <c r="E16" s="7" t="s">
        <v>47</v>
      </c>
      <c r="F16" s="7" t="s">
        <v>48</v>
      </c>
      <c r="G16" s="7" t="s">
        <v>49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2" ht="30" customHeight="1" x14ac:dyDescent="0.25">
      <c r="A17" s="40" t="s">
        <v>0</v>
      </c>
      <c r="B17" s="40" t="s">
        <v>1</v>
      </c>
      <c r="C17" s="40" t="s">
        <v>2</v>
      </c>
      <c r="D17" s="40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38" t="s">
        <v>11</v>
      </c>
      <c r="P17" s="40" t="s">
        <v>8</v>
      </c>
      <c r="Q17" s="40" t="s">
        <v>9</v>
      </c>
      <c r="R17" s="40" t="s">
        <v>10</v>
      </c>
      <c r="S17" s="40" t="s">
        <v>6</v>
      </c>
      <c r="T17" s="34" t="s">
        <v>7</v>
      </c>
    </row>
    <row r="18" spans="1:22" ht="54.75" customHeight="1" x14ac:dyDescent="0.25">
      <c r="A18" s="41"/>
      <c r="B18" s="41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9"/>
      <c r="P18" s="40"/>
      <c r="Q18" s="40"/>
      <c r="R18" s="40"/>
      <c r="S18" s="40"/>
      <c r="T18" s="34"/>
    </row>
    <row r="19" spans="1:22" ht="30" x14ac:dyDescent="0.25">
      <c r="A19" s="19">
        <v>1</v>
      </c>
      <c r="B19" s="44" t="s">
        <v>36</v>
      </c>
      <c r="C19" s="26" t="s">
        <v>46</v>
      </c>
      <c r="D19" s="26">
        <v>180</v>
      </c>
      <c r="E19" s="27">
        <v>8580</v>
      </c>
      <c r="F19" s="8">
        <v>9459</v>
      </c>
      <c r="G19" s="8">
        <v>9009</v>
      </c>
      <c r="H19" s="8"/>
      <c r="I19" s="8"/>
      <c r="J19" s="8"/>
      <c r="K19" s="8"/>
      <c r="L19" s="8"/>
      <c r="M19" s="8"/>
      <c r="N19" s="12"/>
      <c r="O19" s="12">
        <f>ROUND(AVERAGE(E19:G19),2)</f>
        <v>9016</v>
      </c>
      <c r="P19" s="9">
        <f xml:space="preserve"> COUNT(E19:G19)</f>
        <v>3</v>
      </c>
      <c r="Q19" s="9">
        <f>STDEV(E19:G19)</f>
        <v>439.54180688530641</v>
      </c>
      <c r="R19" s="9">
        <f>Q19/O19*100</f>
        <v>4.8751309548059716</v>
      </c>
      <c r="S19" s="9" t="str">
        <f>IF(R19&lt;33,"ОДНОРОДНЫЕ","НЕОДНОРОДНЫЕ")</f>
        <v>ОДНОРОДНЫЕ</v>
      </c>
      <c r="T19" s="12">
        <f>D19*O19</f>
        <v>1622880</v>
      </c>
    </row>
    <row r="20" spans="1:22" s="22" customFormat="1" ht="45" x14ac:dyDescent="0.25">
      <c r="A20" s="24">
        <v>2</v>
      </c>
      <c r="B20" s="44" t="s">
        <v>37</v>
      </c>
      <c r="C20" s="26" t="s">
        <v>46</v>
      </c>
      <c r="D20" s="26">
        <v>30</v>
      </c>
      <c r="E20" s="27">
        <v>2805</v>
      </c>
      <c r="F20" s="8">
        <v>3092</v>
      </c>
      <c r="G20" s="8">
        <v>2945</v>
      </c>
      <c r="H20" s="8"/>
      <c r="I20" s="8"/>
      <c r="J20" s="8"/>
      <c r="K20" s="8"/>
      <c r="L20" s="8"/>
      <c r="M20" s="8"/>
      <c r="N20" s="23"/>
      <c r="O20" s="23">
        <f t="shared" ref="O20:O23" si="0">ROUND(AVERAGE(E20:G20),2)</f>
        <v>2947.33</v>
      </c>
      <c r="P20" s="21">
        <f t="shared" ref="P20:P23" si="1" xml:space="preserve"> COUNT(E20:G20)</f>
        <v>3</v>
      </c>
      <c r="Q20" s="21">
        <f t="shared" ref="Q20:Q23" si="2">STDEV(E20:G20)</f>
        <v>143.51422693702995</v>
      </c>
      <c r="R20" s="21">
        <f t="shared" ref="R20:R23" si="3">Q20/O20*100</f>
        <v>4.8692961744029324</v>
      </c>
      <c r="S20" s="21" t="str">
        <f t="shared" ref="S20:S23" si="4">IF(R20&lt;33,"ОДНОРОДНЫЕ","НЕОДНОРОДНЫЕ")</f>
        <v>ОДНОРОДНЫЕ</v>
      </c>
      <c r="T20" s="23">
        <f t="shared" ref="T20:T23" si="5">D20*O20</f>
        <v>88419.9</v>
      </c>
    </row>
    <row r="21" spans="1:22" s="22" customFormat="1" ht="45" x14ac:dyDescent="0.25">
      <c r="A21" s="24">
        <v>3</v>
      </c>
      <c r="B21" s="44" t="s">
        <v>38</v>
      </c>
      <c r="C21" s="26" t="s">
        <v>46</v>
      </c>
      <c r="D21" s="26">
        <v>25</v>
      </c>
      <c r="E21" s="27">
        <v>7920</v>
      </c>
      <c r="F21" s="8">
        <v>8731</v>
      </c>
      <c r="G21" s="8">
        <v>8316</v>
      </c>
      <c r="H21" s="8"/>
      <c r="I21" s="8"/>
      <c r="J21" s="8"/>
      <c r="K21" s="8"/>
      <c r="L21" s="8"/>
      <c r="M21" s="8"/>
      <c r="N21" s="23"/>
      <c r="O21" s="23">
        <f t="shared" si="0"/>
        <v>8322.33</v>
      </c>
      <c r="P21" s="21">
        <f t="shared" si="1"/>
        <v>3</v>
      </c>
      <c r="Q21" s="21">
        <f t="shared" si="2"/>
        <v>405.53709242599905</v>
      </c>
      <c r="R21" s="21">
        <f t="shared" si="3"/>
        <v>4.8728792588854208</v>
      </c>
      <c r="S21" s="21" t="str">
        <f t="shared" si="4"/>
        <v>ОДНОРОДНЫЕ</v>
      </c>
      <c r="T21" s="23">
        <f t="shared" si="5"/>
        <v>208058.25</v>
      </c>
    </row>
    <row r="22" spans="1:22" s="22" customFormat="1" ht="45" x14ac:dyDescent="0.25">
      <c r="A22" s="24">
        <v>4</v>
      </c>
      <c r="B22" s="44" t="s">
        <v>39</v>
      </c>
      <c r="C22" s="26" t="s">
        <v>46</v>
      </c>
      <c r="D22" s="26">
        <v>30</v>
      </c>
      <c r="E22" s="27">
        <v>7755</v>
      </c>
      <c r="F22" s="8">
        <v>8549</v>
      </c>
      <c r="G22" s="8">
        <v>8142</v>
      </c>
      <c r="H22" s="8"/>
      <c r="I22" s="8"/>
      <c r="J22" s="8"/>
      <c r="K22" s="8"/>
      <c r="L22" s="8"/>
      <c r="M22" s="8"/>
      <c r="N22" s="23"/>
      <c r="O22" s="23">
        <f t="shared" si="0"/>
        <v>8148.67</v>
      </c>
      <c r="P22" s="21">
        <f t="shared" si="1"/>
        <v>3</v>
      </c>
      <c r="Q22" s="21">
        <f t="shared" si="2"/>
        <v>397.04197930865365</v>
      </c>
      <c r="R22" s="21">
        <f t="shared" si="3"/>
        <v>4.8724758679472071</v>
      </c>
      <c r="S22" s="21" t="str">
        <f t="shared" si="4"/>
        <v>ОДНОРОДНЫЕ</v>
      </c>
      <c r="T22" s="23">
        <f t="shared" si="5"/>
        <v>244460.1</v>
      </c>
    </row>
    <row r="23" spans="1:22" s="22" customFormat="1" ht="45" x14ac:dyDescent="0.25">
      <c r="A23" s="24">
        <v>5</v>
      </c>
      <c r="B23" s="44" t="s">
        <v>40</v>
      </c>
      <c r="C23" s="26" t="s">
        <v>46</v>
      </c>
      <c r="D23" s="26">
        <v>40</v>
      </c>
      <c r="E23" s="27">
        <v>4675</v>
      </c>
      <c r="F23" s="8">
        <v>5153</v>
      </c>
      <c r="G23" s="8">
        <v>4908</v>
      </c>
      <c r="H23" s="8"/>
      <c r="I23" s="8"/>
      <c r="J23" s="8"/>
      <c r="K23" s="8"/>
      <c r="L23" s="8"/>
      <c r="M23" s="8"/>
      <c r="N23" s="23"/>
      <c r="O23" s="23">
        <f t="shared" si="0"/>
        <v>4912</v>
      </c>
      <c r="P23" s="21">
        <f t="shared" si="1"/>
        <v>3</v>
      </c>
      <c r="Q23" s="21">
        <f t="shared" si="2"/>
        <v>239.02510328415298</v>
      </c>
      <c r="R23" s="21">
        <f t="shared" si="3"/>
        <v>4.8661462394982289</v>
      </c>
      <c r="S23" s="21" t="str">
        <f t="shared" si="4"/>
        <v>ОДНОРОДНЫЕ</v>
      </c>
      <c r="T23" s="23">
        <f t="shared" si="5"/>
        <v>196480</v>
      </c>
    </row>
    <row r="24" spans="1:22" ht="45" x14ac:dyDescent="0.25">
      <c r="A24" s="24">
        <v>6</v>
      </c>
      <c r="B24" s="44" t="s">
        <v>43</v>
      </c>
      <c r="C24" s="26" t="s">
        <v>46</v>
      </c>
      <c r="D24" s="26">
        <v>5</v>
      </c>
      <c r="E24" s="27">
        <v>1540</v>
      </c>
      <c r="F24" s="8">
        <v>1697</v>
      </c>
      <c r="G24" s="8">
        <v>1617</v>
      </c>
      <c r="H24" s="8"/>
      <c r="I24" s="8"/>
      <c r="J24" s="8"/>
      <c r="K24" s="8"/>
      <c r="L24" s="8"/>
      <c r="M24" s="8"/>
      <c r="N24" s="12"/>
      <c r="O24" s="12">
        <f t="shared" ref="O24:O28" si="6">ROUND(AVERAGE(E24:G24),2)</f>
        <v>1618</v>
      </c>
      <c r="P24" s="9">
        <f t="shared" ref="P24:P28" si="7" xml:space="preserve"> COUNT(E24:G24)</f>
        <v>3</v>
      </c>
      <c r="Q24" s="9">
        <f t="shared" ref="Q24:Q28" si="8">STDEV(E24:G24)</f>
        <v>78.504776924719678</v>
      </c>
      <c r="R24" s="9">
        <f t="shared" ref="R24:R28" si="9">Q24/O24*100</f>
        <v>4.8519639632088802</v>
      </c>
      <c r="S24" s="9" t="str">
        <f t="shared" ref="S24:S28" si="10">IF(R24&lt;33,"ОДНОРОДНЫЕ","НЕОДНОРОДНЫЕ")</f>
        <v>ОДНОРОДНЫЕ</v>
      </c>
      <c r="T24" s="12">
        <f t="shared" ref="T24:T28" si="11">D24*O24</f>
        <v>8090</v>
      </c>
    </row>
    <row r="25" spans="1:22" ht="45" x14ac:dyDescent="0.25">
      <c r="A25" s="24">
        <v>7</v>
      </c>
      <c r="B25" s="44" t="s">
        <v>41</v>
      </c>
      <c r="C25" s="26" t="s">
        <v>46</v>
      </c>
      <c r="D25" s="26">
        <v>7</v>
      </c>
      <c r="E25" s="27">
        <v>5885</v>
      </c>
      <c r="F25" s="8">
        <v>6487</v>
      </c>
      <c r="G25" s="8">
        <v>6179</v>
      </c>
      <c r="H25" s="8"/>
      <c r="I25" s="8"/>
      <c r="J25" s="8"/>
      <c r="K25" s="8"/>
      <c r="L25" s="8"/>
      <c r="M25" s="8"/>
      <c r="N25" s="12"/>
      <c r="O25" s="12">
        <f t="shared" si="6"/>
        <v>6183.67</v>
      </c>
      <c r="P25" s="9">
        <f t="shared" si="7"/>
        <v>3</v>
      </c>
      <c r="Q25" s="9">
        <f t="shared" si="8"/>
        <v>301.0271305602426</v>
      </c>
      <c r="R25" s="9">
        <f t="shared" si="9"/>
        <v>4.8680982419864351</v>
      </c>
      <c r="S25" s="9" t="str">
        <f t="shared" si="10"/>
        <v>ОДНОРОДНЫЕ</v>
      </c>
      <c r="T25" s="12">
        <f t="shared" si="11"/>
        <v>43285.69</v>
      </c>
    </row>
    <row r="26" spans="1:22" ht="45" x14ac:dyDescent="0.25">
      <c r="A26" s="24">
        <v>8</v>
      </c>
      <c r="B26" s="44" t="s">
        <v>42</v>
      </c>
      <c r="C26" s="26" t="s">
        <v>46</v>
      </c>
      <c r="D26" s="26">
        <v>7</v>
      </c>
      <c r="E26" s="27">
        <v>8800</v>
      </c>
      <c r="F26" s="8">
        <v>9702</v>
      </c>
      <c r="G26" s="8">
        <v>9240</v>
      </c>
      <c r="H26" s="8"/>
      <c r="I26" s="8"/>
      <c r="J26" s="8"/>
      <c r="K26" s="8"/>
      <c r="L26" s="8"/>
      <c r="M26" s="8"/>
      <c r="N26" s="12"/>
      <c r="O26" s="12">
        <f t="shared" si="6"/>
        <v>9247.33</v>
      </c>
      <c r="P26" s="9">
        <f t="shared" si="7"/>
        <v>3</v>
      </c>
      <c r="Q26" s="9">
        <f t="shared" si="8"/>
        <v>451.04471323066559</v>
      </c>
      <c r="R26" s="9">
        <f t="shared" si="9"/>
        <v>4.8775669650663014</v>
      </c>
      <c r="S26" s="9" t="str">
        <f t="shared" si="10"/>
        <v>ОДНОРОДНЫЕ</v>
      </c>
      <c r="T26" s="12">
        <f t="shared" si="11"/>
        <v>64731.31</v>
      </c>
    </row>
    <row r="27" spans="1:22" s="22" customFormat="1" ht="45" x14ac:dyDescent="0.25">
      <c r="A27" s="24">
        <v>9</v>
      </c>
      <c r="B27" s="44" t="s">
        <v>44</v>
      </c>
      <c r="C27" s="26" t="s">
        <v>46</v>
      </c>
      <c r="D27" s="26">
        <v>5</v>
      </c>
      <c r="E27" s="27">
        <v>13420</v>
      </c>
      <c r="F27" s="8">
        <v>14795</v>
      </c>
      <c r="G27" s="8">
        <v>14091</v>
      </c>
      <c r="H27" s="8"/>
      <c r="I27" s="8"/>
      <c r="J27" s="8"/>
      <c r="K27" s="8"/>
      <c r="L27" s="8"/>
      <c r="M27" s="8"/>
      <c r="N27" s="23"/>
      <c r="O27" s="23">
        <f t="shared" ref="O27" si="12">ROUND(AVERAGE(E27:G27),2)</f>
        <v>14102</v>
      </c>
      <c r="P27" s="21">
        <f t="shared" ref="P27" si="13" xml:space="preserve"> COUNT(E27:G27)</f>
        <v>3</v>
      </c>
      <c r="Q27" s="21">
        <f t="shared" ref="Q27" si="14">STDEV(E27:G27)</f>
        <v>687.56599683230411</v>
      </c>
      <c r="R27" s="21">
        <f t="shared" ref="R27" si="15">Q27/O27*100</f>
        <v>4.8756630040583184</v>
      </c>
      <c r="S27" s="21" t="str">
        <f t="shared" ref="S27" si="16">IF(R27&lt;33,"ОДНОРОДНЫЕ","НЕОДНОРОДНЫЕ")</f>
        <v>ОДНОРОДНЫЕ</v>
      </c>
      <c r="T27" s="23">
        <f t="shared" ref="T27" si="17">D27*O27</f>
        <v>70510</v>
      </c>
    </row>
    <row r="28" spans="1:22" ht="45" x14ac:dyDescent="0.25">
      <c r="A28" s="24">
        <v>10</v>
      </c>
      <c r="B28" s="44" t="s">
        <v>45</v>
      </c>
      <c r="C28" s="26" t="s">
        <v>46</v>
      </c>
      <c r="D28" s="26">
        <v>5</v>
      </c>
      <c r="E28" s="27">
        <v>18920</v>
      </c>
      <c r="F28" s="8">
        <v>20859</v>
      </c>
      <c r="G28" s="8">
        <v>19866</v>
      </c>
      <c r="H28" s="8"/>
      <c r="I28" s="8"/>
      <c r="J28" s="8"/>
      <c r="K28" s="8"/>
      <c r="L28" s="8"/>
      <c r="M28" s="8"/>
      <c r="N28" s="12"/>
      <c r="O28" s="12">
        <f t="shared" si="6"/>
        <v>19881.669999999998</v>
      </c>
      <c r="P28" s="9">
        <f t="shared" si="7"/>
        <v>3</v>
      </c>
      <c r="Q28" s="9">
        <f t="shared" si="8"/>
        <v>969.59493260501995</v>
      </c>
      <c r="R28" s="9">
        <f t="shared" si="9"/>
        <v>4.8768284183623409</v>
      </c>
      <c r="S28" s="9" t="str">
        <f t="shared" si="10"/>
        <v>ОДНОРОДНЫЕ</v>
      </c>
      <c r="T28" s="12">
        <f t="shared" si="11"/>
        <v>99408.349999999991</v>
      </c>
    </row>
    <row r="29" spans="1:22" x14ac:dyDescent="0.25">
      <c r="E29" s="25">
        <f>SUMPRODUCT($D$19:$D$28,E19:E28)</f>
        <v>2518395</v>
      </c>
      <c r="F29" s="25">
        <f>SUMPRODUCT($D$19:$D$28,F19:F28)</f>
        <v>2776323</v>
      </c>
      <c r="G29" s="25">
        <f>SUMPRODUCT($D$19:$D$28,G19:G28)</f>
        <v>2644253</v>
      </c>
      <c r="H29" s="20"/>
      <c r="I29" s="20"/>
      <c r="J29" s="20"/>
      <c r="K29" s="20"/>
      <c r="L29" s="20"/>
      <c r="M29" s="20"/>
      <c r="N29" s="20"/>
      <c r="U29" s="6"/>
      <c r="V29" s="1"/>
    </row>
    <row r="30" spans="1:22" s="18" customFormat="1" x14ac:dyDescent="0.25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"/>
      <c r="T30" s="1"/>
      <c r="U30" s="6"/>
      <c r="V30" s="1"/>
    </row>
    <row r="31" spans="1:22" x14ac:dyDescent="0.25">
      <c r="A31" s="32" t="s">
        <v>17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V31" s="6"/>
    </row>
    <row r="32" spans="1:22" x14ac:dyDescent="0.25">
      <c r="A32" s="33" t="s">
        <v>16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2" ht="1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6"/>
    </row>
    <row r="34" spans="1:22" s="16" customFormat="1" ht="41.25" customHeight="1" x14ac:dyDescent="0.25">
      <c r="A34" s="28" t="s">
        <v>50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"/>
      <c r="V34" s="2"/>
    </row>
    <row r="35" spans="1:22" x14ac:dyDescent="0.25">
      <c r="R35" s="6"/>
      <c r="S35" s="6"/>
    </row>
    <row r="37" spans="1:22" x14ac:dyDescent="0.25">
      <c r="Q37" s="6"/>
    </row>
    <row r="38" spans="1:22" x14ac:dyDescent="0.25">
      <c r="R38" s="6"/>
      <c r="S38" s="6"/>
    </row>
    <row r="39" spans="1:22" x14ac:dyDescent="0.25">
      <c r="R39" s="6"/>
    </row>
    <row r="40" spans="1:22" x14ac:dyDescent="0.25">
      <c r="P40" s="6"/>
    </row>
  </sheetData>
  <mergeCells count="18">
    <mergeCell ref="G3:T3"/>
    <mergeCell ref="B17:B18"/>
    <mergeCell ref="C17:D17"/>
    <mergeCell ref="Q11:R11"/>
    <mergeCell ref="A34:T34"/>
    <mergeCell ref="A33:T33"/>
    <mergeCell ref="B13:S13"/>
    <mergeCell ref="A31:T31"/>
    <mergeCell ref="A32:T3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 S24:S26 S28">
    <cfRule type="containsText" dxfId="17" priority="46" operator="containsText" text="НЕ">
      <formula>NOT(ISERROR(SEARCH("НЕ",S19)))</formula>
    </cfRule>
    <cfRule type="containsText" dxfId="16" priority="47" operator="containsText" text="ОДНОРОДНЫЕ">
      <formula>NOT(ISERROR(SEARCH("ОДНОРОДНЫЕ",S19)))</formula>
    </cfRule>
    <cfRule type="containsText" dxfId="15" priority="48" operator="containsText" text="НЕОДНОРОДНЫЕ">
      <formula>NOT(ISERROR(SEARCH("НЕОДНОРОДНЫЕ",S19)))</formula>
    </cfRule>
  </conditionalFormatting>
  <conditionalFormatting sqref="S19 S24:S26 S28">
    <cfRule type="containsText" dxfId="14" priority="43" operator="containsText" text="НЕОДНОРОДНЫЕ">
      <formula>NOT(ISERROR(SEARCH("НЕОДНОРОДНЫЕ",S19)))</formula>
    </cfRule>
    <cfRule type="containsText" dxfId="13" priority="44" operator="containsText" text="ОДНОРОДНЫЕ">
      <formula>NOT(ISERROR(SEARCH("ОДНОРОДНЫЕ",S19)))</formula>
    </cfRule>
    <cfRule type="containsText" dxfId="12" priority="45" operator="containsText" text="НЕОДНОРОДНЫЕ">
      <formula>NOT(ISERROR(SEARCH("НЕОДНОРОДНЫЕ",S19)))</formula>
    </cfRule>
  </conditionalFormatting>
  <conditionalFormatting sqref="S20:S23">
    <cfRule type="containsText" dxfId="11" priority="10" operator="containsText" text="НЕ">
      <formula>NOT(ISERROR(SEARCH("НЕ",S20)))</formula>
    </cfRule>
    <cfRule type="containsText" dxfId="10" priority="11" operator="containsText" text="ОДНОРОДНЫЕ">
      <formula>NOT(ISERROR(SEARCH("ОДНОРОДНЫЕ",S20)))</formula>
    </cfRule>
    <cfRule type="containsText" dxfId="9" priority="12" operator="containsText" text="НЕОДНОРОДНЫЕ">
      <formula>NOT(ISERROR(SEARCH("НЕОДНОРОДНЫЕ",S20)))</formula>
    </cfRule>
  </conditionalFormatting>
  <conditionalFormatting sqref="S20:S23">
    <cfRule type="containsText" dxfId="8" priority="7" operator="containsText" text="НЕОДНОРОДНЫЕ">
      <formula>NOT(ISERROR(SEARCH("НЕОДНОРОДНЫЕ",S20)))</formula>
    </cfRule>
    <cfRule type="containsText" dxfId="7" priority="8" operator="containsText" text="ОДНОРОДНЫЕ">
      <formula>NOT(ISERROR(SEARCH("ОДНОРОДНЫЕ",S20)))</formula>
    </cfRule>
    <cfRule type="containsText" dxfId="6" priority="9" operator="containsText" text="НЕОДНОРОДНЫЕ">
      <formula>NOT(ISERROR(SEARCH("НЕОДНОРОДНЫЕ",S20)))</formula>
    </cfRule>
  </conditionalFormatting>
  <conditionalFormatting sqref="S27">
    <cfRule type="containsText" dxfId="5" priority="4" operator="containsText" text="НЕ">
      <formula>NOT(ISERROR(SEARCH("НЕ",S27)))</formula>
    </cfRule>
    <cfRule type="containsText" dxfId="4" priority="5" operator="containsText" text="ОДНОРОДНЫЕ">
      <formula>NOT(ISERROR(SEARCH("ОДНОРОДНЫЕ",S27)))</formula>
    </cfRule>
    <cfRule type="containsText" dxfId="3" priority="6" operator="containsText" text="НЕОДНОРОДНЫЕ">
      <formula>NOT(ISERROR(SEARCH("НЕОДНОРОДНЫЕ",S27)))</formula>
    </cfRule>
  </conditionalFormatting>
  <conditionalFormatting sqref="S27">
    <cfRule type="containsText" dxfId="2" priority="1" operator="containsText" text="НЕОДНОРОДНЫЕ">
      <formula>NOT(ISERROR(SEARCH("НЕОДНОРОДНЫЕ",S27)))</formula>
    </cfRule>
    <cfRule type="containsText" dxfId="1" priority="2" operator="containsText" text="ОДНОРОДНЫЕ">
      <formula>NOT(ISERROR(SEARCH("ОДНОРОДНЫЕ",S27)))</formula>
    </cfRule>
    <cfRule type="containsText" dxfId="0" priority="3" operator="containsText" text="НЕОДНОРОДНЫЕ">
      <formula>NOT(ISERROR(SEARCH("НЕОДНОРОДНЫЕ",S27)))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2025-04-01T07:54:48Z</dcterms:modified>
</cp:coreProperties>
</file>