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3040" windowHeight="94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7" i="1" l="1"/>
  <c r="J21" i="1" l="1"/>
  <c r="J20" i="1"/>
  <c r="H22" i="1"/>
  <c r="I22" i="1"/>
  <c r="G22" i="1" l="1"/>
  <c r="L20" i="1"/>
  <c r="K20" i="1"/>
  <c r="O20" i="1"/>
  <c r="L21" i="1"/>
  <c r="K21" i="1"/>
  <c r="O21" i="1"/>
  <c r="M21" i="1" l="1"/>
  <c r="N21" i="1" s="1"/>
  <c r="E22" i="1"/>
  <c r="F22" i="1"/>
  <c r="M20" i="1"/>
  <c r="N20" i="1" s="1"/>
  <c r="L24" i="1" l="1"/>
  <c r="K24" i="1"/>
  <c r="L23" i="1"/>
  <c r="K23" i="1"/>
  <c r="J24" i="1"/>
  <c r="J23" i="1"/>
  <c r="O23" i="1" s="1"/>
  <c r="L25" i="1"/>
  <c r="J25" i="1"/>
  <c r="O25" i="1" s="1"/>
  <c r="K25" i="1"/>
  <c r="M25" i="1" l="1"/>
  <c r="M24" i="1"/>
  <c r="N24" i="1" s="1"/>
  <c r="M23" i="1"/>
  <c r="N23" i="1" s="1"/>
  <c r="O24" i="1"/>
  <c r="N25" i="1"/>
</calcChain>
</file>

<file path=xl/sharedStrings.xml><?xml version="1.0" encoding="utf-8"?>
<sst xmlns="http://schemas.openxmlformats.org/spreadsheetml/2006/main" count="45" uniqueCount="40">
  <si>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</si>
  <si>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</si>
  <si>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</si>
  <si>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</si>
  <si>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</si>
  <si>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</si>
  <si>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</si>
  <si>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</si>
  <si>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</si>
  <si>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</si>
  <si>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</si>
  <si>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</si>
  <si>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</si>
  <si>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</si>
  <si>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</si>
  <si>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</si>
  <si>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</si>
  <si>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</si>
  <si>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</si>
  <si>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</si>
  <si>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</si>
  <si>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</si>
  <si>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</si>
  <si>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</si>
  <si>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</si>
  <si>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</si>
  <si>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</si>
  <si>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</si>
  <si>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</si>
  <si>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</si>
  <si>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</si>
  <si>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 xml:space="preserve">на оказание услуг по стирке белья </t>
  </si>
  <si>
    <t xml:space="preserve">Стирка медицинского белья </t>
  </si>
  <si>
    <t>Стирка бахил тканевых</t>
  </si>
  <si>
    <t>кг</t>
  </si>
  <si>
    <t>Исходя из имеющегося у Заказчика объёма финансового обеспечения для осуществления закупки НМЦД устанавливается в размере 3395000 руб. (три миллиона триста девяносто пять тысяч рублей 00 копеек)</t>
  </si>
  <si>
    <t>№ 273-24</t>
  </si>
  <si>
    <t>КП вх. 3180 от 12.12.2024</t>
  </si>
  <si>
    <t>КП вх. 3179 от 12.12.2024</t>
  </si>
  <si>
    <t>КП вх. 3178 от 12.12.2024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</si>
</sst>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right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2" fontId="1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1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tabSelected="1" zoomScale="85" zoomScaleNormal="85" zoomScalePageLayoutView="70" workbookViewId="0">
      <selection activeCell="A30" sqref="A30:O30"/>
    </sheetView>
  </sheetViews>
  <sheetFormatPr defaultRowHeight="15" x14ac:dyDescent="0.25"/>
  <cols>
    <col min="1" max="1" width="9.140625" style="5"/>
    <col min="2" max="2" width="41" style="5" customWidth="1"/>
    <col min="3" max="4" width="9.140625" style="5"/>
    <col min="5" max="7" width="17.5703125" style="1" customWidth="1"/>
    <col min="8" max="8" width="14.7109375" style="1" hidden="1" customWidth="1"/>
    <col min="9" max="9" width="14.42578125" style="1" hidden="1" customWidth="1"/>
    <col min="10" max="10" width="13.7109375" style="1" customWidth="1"/>
    <col min="11" max="11" width="9.42578125" style="5" customWidth="1"/>
    <col min="12" max="12" width="12.5703125" style="5" customWidth="1"/>
    <col min="13" max="13" width="10.28515625" style="5" customWidth="1"/>
    <col min="14" max="14" width="19.28515625" style="5" customWidth="1"/>
    <col min="15" max="15" width="13.28515625" style="1" customWidth="1"/>
    <col min="16" max="16" width="9.140625" style="4"/>
    <col min="17" max="17" width="11.7109375" style="4" bestFit="1" customWidth="1"/>
    <col min="18" max="16384" width="9.140625" style="4"/>
  </cols>
  <sheetData>
    <row r="1" spans="2:15" x14ac:dyDescent="0.25">
      <c r="O1" s="11" t="s">
        <v>27</v>
      </c>
    </row>
    <row r="2" spans="2:15" ht="14.45" customHeight="1" x14ac:dyDescent="0.25">
      <c r="O2" s="11" t="s">
        <v>28</v>
      </c>
    </row>
    <row r="3" spans="2:15" x14ac:dyDescent="0.25">
      <c r="O3" s="11" t="s">
        <v>31</v>
      </c>
    </row>
    <row r="4" spans="2:15" ht="14.45" customHeight="1" x14ac:dyDescent="0.25">
      <c r="O4" s="11" t="s">
        <v>30</v>
      </c>
    </row>
    <row r="5" spans="2:15" ht="14.45" customHeight="1" x14ac:dyDescent="0.25">
      <c r="O5" s="11" t="s">
        <v>29</v>
      </c>
    </row>
    <row r="6" spans="2:15" ht="14.45" customHeight="1" x14ac:dyDescent="0.25">
      <c r="O6" s="12" t="s">
        <v>36</v>
      </c>
    </row>
    <row r="8" spans="2:15" x14ac:dyDescent="0.25">
      <c r="O8" s="2" t="s">
        <v>16</v>
      </c>
    </row>
    <row r="9" spans="2:15" x14ac:dyDescent="0.25">
      <c r="O9" s="3" t="s">
        <v>21</v>
      </c>
    </row>
    <row r="10" spans="2:15" x14ac:dyDescent="0.25">
      <c r="O10" s="3" t="s">
        <v>17</v>
      </c>
    </row>
    <row r="12" spans="2:15" ht="28.9" customHeight="1" x14ac:dyDescent="0.25">
      <c r="L12" s="33" t="s">
        <v>20</v>
      </c>
      <c r="M12" s="33"/>
      <c r="O12" s="1" t="s">
        <v>18</v>
      </c>
    </row>
    <row r="14" spans="2:15" x14ac:dyDescent="0.25">
      <c r="B14" s="33" t="s">
        <v>19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</row>
    <row r="15" spans="2:15" hidden="1" x14ac:dyDescent="0.25"/>
    <row r="17" spans="1:17" s="5" customFormat="1" ht="47.25" customHeight="1" x14ac:dyDescent="0.25">
      <c r="A17" s="36" t="s">
        <v>14</v>
      </c>
      <c r="B17" s="37"/>
      <c r="C17" s="38">
        <f>E22</f>
        <v>3395000</v>
      </c>
      <c r="D17" s="37"/>
      <c r="E17" s="29" t="s">
        <v>37</v>
      </c>
      <c r="F17" s="29" t="s">
        <v>38</v>
      </c>
      <c r="G17" s="29" t="s">
        <v>39</v>
      </c>
      <c r="H17" s="27"/>
      <c r="I17" s="6"/>
      <c r="J17" s="6"/>
      <c r="K17" s="7"/>
      <c r="L17" s="7"/>
      <c r="M17" s="7"/>
      <c r="N17" s="7"/>
      <c r="O17" s="6"/>
    </row>
    <row r="18" spans="1:17" s="5" customFormat="1" ht="30" customHeight="1" x14ac:dyDescent="0.25">
      <c r="A18" s="30" t="s">
        <v>0</v>
      </c>
      <c r="B18" s="30" t="s">
        <v>1</v>
      </c>
      <c r="C18" s="30" t="s">
        <v>2</v>
      </c>
      <c r="D18" s="30"/>
      <c r="E18" s="6" t="s">
        <v>5</v>
      </c>
      <c r="F18" s="6" t="s">
        <v>7</v>
      </c>
      <c r="G18" s="6" t="s">
        <v>8</v>
      </c>
      <c r="H18" s="6" t="s">
        <v>22</v>
      </c>
      <c r="I18" s="6" t="s">
        <v>23</v>
      </c>
      <c r="J18" s="39" t="s">
        <v>15</v>
      </c>
      <c r="K18" s="30" t="s">
        <v>11</v>
      </c>
      <c r="L18" s="30" t="s">
        <v>12</v>
      </c>
      <c r="M18" s="30" t="s">
        <v>13</v>
      </c>
      <c r="N18" s="30" t="s">
        <v>9</v>
      </c>
      <c r="O18" s="35" t="s">
        <v>10</v>
      </c>
    </row>
    <row r="19" spans="1:17" s="5" customFormat="1" ht="30" x14ac:dyDescent="0.25">
      <c r="A19" s="30"/>
      <c r="B19" s="31"/>
      <c r="C19" s="24" t="s">
        <v>3</v>
      </c>
      <c r="D19" s="24" t="s">
        <v>4</v>
      </c>
      <c r="E19" s="6" t="s">
        <v>6</v>
      </c>
      <c r="F19" s="6" t="s">
        <v>6</v>
      </c>
      <c r="G19" s="6" t="s">
        <v>6</v>
      </c>
      <c r="H19" s="6" t="s">
        <v>6</v>
      </c>
      <c r="I19" s="6" t="s">
        <v>6</v>
      </c>
      <c r="J19" s="40"/>
      <c r="K19" s="30"/>
      <c r="L19" s="30"/>
      <c r="M19" s="30"/>
      <c r="N19" s="30"/>
      <c r="O19" s="35"/>
    </row>
    <row r="20" spans="1:17" s="17" customFormat="1" x14ac:dyDescent="0.25">
      <c r="A20" s="20">
        <v>1</v>
      </c>
      <c r="B20" s="22" t="s">
        <v>32</v>
      </c>
      <c r="C20" s="26" t="s">
        <v>34</v>
      </c>
      <c r="D20" s="26">
        <v>30000</v>
      </c>
      <c r="E20" s="23">
        <v>46.5</v>
      </c>
      <c r="F20" s="18">
        <v>55</v>
      </c>
      <c r="G20" s="29">
        <v>85</v>
      </c>
      <c r="H20" s="28"/>
      <c r="I20" s="18"/>
      <c r="J20" s="18">
        <f>ROUND(AVERAGE(E20:I20),2)</f>
        <v>62.17</v>
      </c>
      <c r="K20" s="16">
        <f>COUNT(E20:I20)</f>
        <v>3</v>
      </c>
      <c r="L20" s="16">
        <f>STDEV(E20:I20)</f>
        <v>20.225808595290648</v>
      </c>
      <c r="M20" s="16">
        <f>L20/J20*100</f>
        <v>32.53306835337083</v>
      </c>
      <c r="N20" s="16" t="str">
        <f>IF(M20&lt;33,"ОДНОРОДНЫЕ","НЕОДНОРОДНЫЕ")</f>
        <v>ОДНОРОДНЫЕ</v>
      </c>
      <c r="O20" s="18">
        <f>D20*J20</f>
        <v>1865100</v>
      </c>
      <c r="Q20" s="15"/>
    </row>
    <row r="21" spans="1:17" s="17" customFormat="1" x14ac:dyDescent="0.25">
      <c r="A21" s="20">
        <v>2</v>
      </c>
      <c r="B21" s="22" t="s">
        <v>33</v>
      </c>
      <c r="C21" s="26" t="s">
        <v>34</v>
      </c>
      <c r="D21" s="26">
        <v>50000</v>
      </c>
      <c r="E21" s="23">
        <v>40</v>
      </c>
      <c r="F21" s="18">
        <v>45</v>
      </c>
      <c r="G21" s="27">
        <v>48</v>
      </c>
      <c r="H21" s="18"/>
      <c r="I21" s="18"/>
      <c r="J21" s="27">
        <f>ROUND(AVERAGE(E21:I21),2)</f>
        <v>44.33</v>
      </c>
      <c r="K21" s="16">
        <f>COUNT(E21:I21)</f>
        <v>3</v>
      </c>
      <c r="L21" s="16">
        <f>STDEV(E21:I21)</f>
        <v>4.0414518843273806</v>
      </c>
      <c r="M21" s="16">
        <f>L21/J21*100</f>
        <v>9.1167423512911814</v>
      </c>
      <c r="N21" s="16" t="str">
        <f>IF(M21&lt;33,"ОДНОРОДНЫЕ","НЕОДНОРОДНЫЕ")</f>
        <v>ОДНОРОДНЫЕ</v>
      </c>
      <c r="O21" s="18">
        <f>D21*J21</f>
        <v>2216500</v>
      </c>
      <c r="Q21" s="15"/>
    </row>
    <row r="22" spans="1:17" s="5" customFormat="1" x14ac:dyDescent="0.25">
      <c r="A22" s="7"/>
      <c r="B22" s="21" t="s">
        <v>25</v>
      </c>
      <c r="C22" s="21"/>
      <c r="D22" s="25"/>
      <c r="E22" s="6">
        <f>SUMPRODUCT($D$20:$D$21,E20:E21)</f>
        <v>3395000</v>
      </c>
      <c r="F22" s="18">
        <f>SUMPRODUCT($D$20:$D$21,F20:F21)</f>
        <v>3900000</v>
      </c>
      <c r="G22" s="18">
        <f>SUMPRODUCT($D$20:$D$21,G20:G21)</f>
        <v>4950000</v>
      </c>
      <c r="H22" s="27">
        <f t="shared" ref="H22:I22" si="0">SUMPRODUCT($D$20:$D$21,H20:H21)</f>
        <v>0</v>
      </c>
      <c r="I22" s="27">
        <f t="shared" si="0"/>
        <v>0</v>
      </c>
      <c r="J22" s="6"/>
      <c r="K22" s="7"/>
      <c r="L22" s="7"/>
      <c r="M22" s="7"/>
      <c r="N22" s="7"/>
      <c r="O22" s="6"/>
    </row>
    <row r="23" spans="1:17" s="5" customFormat="1" hidden="1" x14ac:dyDescent="0.25">
      <c r="A23" s="7">
        <v>3</v>
      </c>
      <c r="B23" s="7"/>
      <c r="C23" s="7"/>
      <c r="D23" s="8"/>
      <c r="E23" s="6"/>
      <c r="F23" s="6"/>
      <c r="G23" s="6"/>
      <c r="H23" s="6"/>
      <c r="I23" s="6"/>
      <c r="J23" s="6" t="e">
        <f t="shared" ref="J23:J24" si="1">AVERAGE(E23:I23)</f>
        <v>#DIV/0!</v>
      </c>
      <c r="K23" s="7">
        <f t="shared" ref="K23:K24" si="2">COUNT(E23:I23)</f>
        <v>0</v>
      </c>
      <c r="L23" s="7" t="e">
        <f t="shared" ref="L23:L24" si="3">STDEV(E23:I23)</f>
        <v>#DIV/0!</v>
      </c>
      <c r="M23" s="7" t="e">
        <f t="shared" ref="M23:M24" si="4">L23/J23*100</f>
        <v>#DIV/0!</v>
      </c>
      <c r="N23" s="7" t="e">
        <f t="shared" ref="N23:N24" si="5">IF(M23&lt;33,"ОДНОРОДНЫЕ","НЕОДНОРОДНЫЕ")</f>
        <v>#DIV/0!</v>
      </c>
      <c r="O23" s="6" t="e">
        <f t="shared" ref="O23:O24" si="6">D23*J23</f>
        <v>#DIV/0!</v>
      </c>
    </row>
    <row r="24" spans="1:17" s="5" customFormat="1" hidden="1" x14ac:dyDescent="0.25">
      <c r="A24" s="7">
        <v>4</v>
      </c>
      <c r="B24" s="9"/>
      <c r="C24" s="7"/>
      <c r="D24" s="10"/>
      <c r="E24" s="6"/>
      <c r="F24" s="6"/>
      <c r="G24" s="6"/>
      <c r="H24" s="6"/>
      <c r="I24" s="6"/>
      <c r="J24" s="6" t="e">
        <f t="shared" si="1"/>
        <v>#DIV/0!</v>
      </c>
      <c r="K24" s="7">
        <f t="shared" si="2"/>
        <v>0</v>
      </c>
      <c r="L24" s="7" t="e">
        <f t="shared" si="3"/>
        <v>#DIV/0!</v>
      </c>
      <c r="M24" s="7" t="e">
        <f t="shared" si="4"/>
        <v>#DIV/0!</v>
      </c>
      <c r="N24" s="7" t="e">
        <f t="shared" si="5"/>
        <v>#DIV/0!</v>
      </c>
      <c r="O24" s="6" t="e">
        <f t="shared" si="6"/>
        <v>#DIV/0!</v>
      </c>
    </row>
    <row r="25" spans="1:17" s="5" customFormat="1" ht="14.45" hidden="1" customHeight="1" x14ac:dyDescent="0.25">
      <c r="A25" s="7">
        <v>5</v>
      </c>
      <c r="B25" s="9"/>
      <c r="C25" s="7"/>
      <c r="D25" s="10"/>
      <c r="E25" s="6"/>
      <c r="F25" s="6"/>
      <c r="G25" s="6"/>
      <c r="H25" s="6"/>
      <c r="I25" s="6"/>
      <c r="J25" s="6" t="e">
        <f>AVERAGE(E25:I25)</f>
        <v>#DIV/0!</v>
      </c>
      <c r="K25" s="7">
        <f>COUNT(E25:I25)</f>
        <v>0</v>
      </c>
      <c r="L25" s="7" t="e">
        <f>STDEV(E25:I25)</f>
        <v>#DIV/0!</v>
      </c>
      <c r="M25" s="7" t="e">
        <f>L25/J25*100</f>
        <v>#DIV/0!</v>
      </c>
      <c r="N25" s="7" t="e">
        <f>IF(M25&lt;33,"ОДНОРОДНЫЕ","НЕОДНОРОДНЫЕ")</f>
        <v>#DIV/0!</v>
      </c>
      <c r="O25" s="6" t="e">
        <f>D25*J25</f>
        <v>#DIV/0!</v>
      </c>
    </row>
    <row r="27" spans="1:17" x14ac:dyDescent="0.25">
      <c r="A27" s="34" t="s">
        <v>26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</row>
    <row r="28" spans="1:17" x14ac:dyDescent="0.25">
      <c r="A28" s="34" t="s">
        <v>24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</row>
    <row r="29" spans="1:17" s="13" customFormat="1" x14ac:dyDescent="0.25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</row>
    <row r="30" spans="1:17" s="19" customFormat="1" x14ac:dyDescent="0.25">
      <c r="A30" s="32" t="s">
        <v>35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</row>
  </sheetData>
  <mergeCells count="16">
    <mergeCell ref="A18:A19"/>
    <mergeCell ref="B18:B19"/>
    <mergeCell ref="C18:D18"/>
    <mergeCell ref="A30:O30"/>
    <mergeCell ref="L12:M12"/>
    <mergeCell ref="B14:N14"/>
    <mergeCell ref="A27:O27"/>
    <mergeCell ref="A28:O28"/>
    <mergeCell ref="O18:O19"/>
    <mergeCell ref="A17:B17"/>
    <mergeCell ref="C17:D17"/>
    <mergeCell ref="J18:J19"/>
    <mergeCell ref="K18:K19"/>
    <mergeCell ref="L18:L19"/>
    <mergeCell ref="M18:M19"/>
    <mergeCell ref="N18:N19"/>
  </mergeCells>
  <conditionalFormatting sqref="N22:N25">
    <cfRule type="containsText" dxfId="17" priority="28" operator="containsText" text="НЕ">
      <formula>NOT(ISERROR(SEARCH("НЕ",N22)))</formula>
    </cfRule>
    <cfRule type="containsText" dxfId="16" priority="29" operator="containsText" text="ОДНОРОДНЫЕ">
      <formula>NOT(ISERROR(SEARCH("ОДНОРОДНЫЕ",N22)))</formula>
    </cfRule>
    <cfRule type="containsText" dxfId="15" priority="30" operator="containsText" text="НЕОДНОРОДНЫЕ">
      <formula>NOT(ISERROR(SEARCH("НЕОДНОРОДНЫЕ",N22)))</formula>
    </cfRule>
  </conditionalFormatting>
  <conditionalFormatting sqref="N22:N25">
    <cfRule type="containsText" dxfId="14" priority="25" operator="containsText" text="НЕОДНОРОДНЫЕ">
      <formula>NOT(ISERROR(SEARCH("НЕОДНОРОДНЫЕ",N22)))</formula>
    </cfRule>
    <cfRule type="containsText" dxfId="13" priority="26" operator="containsText" text="ОДНОРОДНЫЕ">
      <formula>NOT(ISERROR(SEARCH("ОДНОРОДНЫЕ",N22)))</formula>
    </cfRule>
    <cfRule type="containsText" dxfId="12" priority="27" operator="containsText" text="НЕОДНОРОДНЫЕ">
      <formula>NOT(ISERROR(SEARCH("НЕОДНОРОДНЫЕ",N22)))</formula>
    </cfRule>
  </conditionalFormatting>
  <conditionalFormatting sqref="N21">
    <cfRule type="containsText" dxfId="11" priority="10" operator="containsText" text="НЕ">
      <formula>NOT(ISERROR(SEARCH("НЕ",N21)))</formula>
    </cfRule>
    <cfRule type="containsText" dxfId="10" priority="11" operator="containsText" text="ОДНОРОДНЫЕ">
      <formula>NOT(ISERROR(SEARCH("ОДНОРОДНЫЕ",N21)))</formula>
    </cfRule>
    <cfRule type="containsText" dxfId="9" priority="12" operator="containsText" text="НЕОДНОРОДНЫЕ">
      <formula>NOT(ISERROR(SEARCH("НЕОДНОРОДНЫЕ",N21)))</formula>
    </cfRule>
  </conditionalFormatting>
  <conditionalFormatting sqref="N21">
    <cfRule type="containsText" dxfId="8" priority="7" operator="containsText" text="НЕОДНОРОДНЫЕ">
      <formula>NOT(ISERROR(SEARCH("НЕОДНОРОДНЫЕ",N21)))</formula>
    </cfRule>
    <cfRule type="containsText" dxfId="7" priority="8" operator="containsText" text="ОДНОРОДНЫЕ">
      <formula>NOT(ISERROR(SEARCH("ОДНОРОДНЫЕ",N21)))</formula>
    </cfRule>
    <cfRule type="containsText" dxfId="6" priority="9" operator="containsText" text="НЕОДНОРОДНЫЕ">
      <formula>NOT(ISERROR(SEARCH("НЕОДНОРОДНЫЕ",N21)))</formula>
    </cfRule>
  </conditionalFormatting>
  <conditionalFormatting sqref="N20">
    <cfRule type="containsText" dxfId="5" priority="4" operator="containsText" text="НЕ">
      <formula>NOT(ISERROR(SEARCH("НЕ",N20)))</formula>
    </cfRule>
    <cfRule type="containsText" dxfId="4" priority="5" operator="containsText" text="ОДНОРОДНЫЕ">
      <formula>NOT(ISERROR(SEARCH("ОДНОРОДНЫЕ",N20)))</formula>
    </cfRule>
    <cfRule type="containsText" dxfId="3" priority="6" operator="containsText" text="НЕОДНОРОДНЫЕ">
      <formula>NOT(ISERROR(SEARCH("НЕОДНОРОДНЫЕ",N20)))</formula>
    </cfRule>
  </conditionalFormatting>
  <conditionalFormatting sqref="N20">
    <cfRule type="containsText" dxfId="2" priority="1" operator="containsText" text="НЕОДНОРОДНЫЕ">
      <formula>NOT(ISERROR(SEARCH("НЕОДНОРОДНЫЕ",N20)))</formula>
    </cfRule>
    <cfRule type="containsText" dxfId="1" priority="2" operator="containsText" text="ОДНОРОДНЫЕ">
      <formula>NOT(ISERROR(SEARCH("ОДНОРОДНЫЕ",N20)))</formula>
    </cfRule>
    <cfRule type="containsText" dxfId="0" priority="3" operator="containsText" text="НЕОДНОРОДНЫЕ">
      <formula>NOT(ISERROR(SEARCH("НЕОДНОРОДНЫЕ",N20)))</formula>
    </cfRule>
  </conditionalFormatting>
  <pageMargins left="0.31496062992125984" right="0.19685039370078741" top="0.35433070866141736" bottom="0.35433070866141736" header="0.11811023622047245" footer="0.11811023622047245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2024-12-13T06:05:58Z</dcterms:modified>
</cp:coreProperties>
</file>