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4" i="1" l="1"/>
  <c r="F24" i="1"/>
  <c r="G24" i="1"/>
  <c r="J22" i="1"/>
  <c r="I22" i="1"/>
  <c r="H22" i="1"/>
  <c r="M22" i="1" s="1"/>
  <c r="K22" i="1" l="1"/>
  <c r="L22" i="1" s="1"/>
  <c r="J20" i="1"/>
  <c r="I20" i="1"/>
  <c r="H20" i="1"/>
  <c r="M20" i="1" s="1"/>
  <c r="J21" i="1"/>
  <c r="I21" i="1"/>
  <c r="H21" i="1"/>
  <c r="M21" i="1" s="1"/>
  <c r="K20" i="1" l="1"/>
  <c r="L20" i="1" s="1"/>
  <c r="K21" i="1"/>
  <c r="L21" i="1" s="1"/>
  <c r="H23" i="1" l="1"/>
  <c r="M23" i="1" l="1"/>
  <c r="M24" i="1" s="1"/>
  <c r="I23" i="1"/>
  <c r="J23" i="1"/>
  <c r="K23" i="1" l="1"/>
  <c r="L23" i="1" s="1"/>
</calcChain>
</file>

<file path=xl/sharedStrings.xml><?xml version="1.0" encoding="utf-8"?>
<sst xmlns="http://schemas.openxmlformats.org/spreadsheetml/2006/main" count="43" uniqueCount="38">
  <si>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</si>
  <si>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</si>
  <si>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</si>
  <si>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</si>
  <si>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</si>
  <si>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</si>
  <si>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</si>
  <si>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</si>
  <si>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</si>
  <si>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</si>
  <si>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</si>
  <si>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</si>
  <si>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</si>
  <si>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</si>
  <si>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</si>
  <si>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</si>
  <si>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</si>
  <si>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</si>
  <si>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</si>
  <si>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</si>
  <si>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</si>
  <si>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</si>
  <si>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</si>
  <si>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</si>
  <si>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</si>
  <si>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</si>
  <si>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</si>
  <si>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</si>
  <si>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№ 245-24</t>
  </si>
  <si>
    <t>на поставку рыбной продукции</t>
  </si>
  <si>
    <t>Горбуша с/м ПСГ</t>
  </si>
  <si>
    <t>Камбала с/м НСГ</t>
  </si>
  <si>
    <t>Минтай с/м ПБГ</t>
  </si>
  <si>
    <t>Сельдь Т/О с/с неразделанная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</si>
  <si>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1669000 руб. (один миллион шестьсот шестьдесят девять тысяч рублей 00 копеек)</t>
  </si>
  <si>
    <t>КП вх. № 3028 от 03.12.2024</t>
  </si>
  <si>
    <t>КП вх. № 3027 от 03.12.2024</t>
  </si>
  <si>
    <t>КП вх. № 3026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</si>
</sst>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zoomScalePageLayoutView="70" workbookViewId="0">
      <selection activeCell="D35" sqref="D35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1" t="s">
        <v>29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5" t="s">
        <v>16</v>
      </c>
      <c r="K12" s="35"/>
      <c r="M12" s="1" t="s">
        <v>14</v>
      </c>
    </row>
    <row r="14" spans="2:13" x14ac:dyDescent="0.25"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7" ht="54.6" customHeight="1" x14ac:dyDescent="0.25">
      <c r="A17" s="38"/>
      <c r="B17" s="39"/>
      <c r="C17" s="40"/>
      <c r="D17" s="39"/>
      <c r="E17" s="49" t="s">
        <v>36</v>
      </c>
      <c r="F17" s="49" t="s">
        <v>35</v>
      </c>
      <c r="G17" s="49" t="s">
        <v>37</v>
      </c>
      <c r="H17" s="12"/>
      <c r="I17" s="14"/>
      <c r="J17" s="14"/>
      <c r="K17" s="14"/>
      <c r="L17" s="14"/>
      <c r="M17" s="12"/>
      <c r="P17" s="7"/>
    </row>
    <row r="18" spans="1:17" ht="30" customHeight="1" x14ac:dyDescent="0.25">
      <c r="A18" s="29" t="s">
        <v>0</v>
      </c>
      <c r="B18" s="29" t="s">
        <v>1</v>
      </c>
      <c r="C18" s="29" t="s">
        <v>2</v>
      </c>
      <c r="D18" s="29"/>
      <c r="E18" s="25" t="s">
        <v>24</v>
      </c>
      <c r="F18" s="25" t="s">
        <v>25</v>
      </c>
      <c r="G18" s="25" t="s">
        <v>26</v>
      </c>
      <c r="H18" s="41" t="s">
        <v>11</v>
      </c>
      <c r="I18" s="29" t="s">
        <v>8</v>
      </c>
      <c r="J18" s="29" t="s">
        <v>9</v>
      </c>
      <c r="K18" s="29" t="s">
        <v>10</v>
      </c>
      <c r="L18" s="29" t="s">
        <v>6</v>
      </c>
      <c r="M18" s="37" t="s">
        <v>7</v>
      </c>
    </row>
    <row r="19" spans="1:17" x14ac:dyDescent="0.25">
      <c r="A19" s="30"/>
      <c r="B19" s="30"/>
      <c r="C19" s="15" t="s">
        <v>3</v>
      </c>
      <c r="D19" s="15" t="s">
        <v>4</v>
      </c>
      <c r="E19" s="16" t="s">
        <v>5</v>
      </c>
      <c r="F19" s="16" t="s">
        <v>5</v>
      </c>
      <c r="G19" s="12" t="s">
        <v>5</v>
      </c>
      <c r="H19" s="42"/>
      <c r="I19" s="29"/>
      <c r="J19" s="29"/>
      <c r="K19" s="29"/>
      <c r="L19" s="29"/>
      <c r="M19" s="37"/>
    </row>
    <row r="20" spans="1:17" s="23" customFormat="1" x14ac:dyDescent="0.25">
      <c r="A20" s="17">
        <v>1</v>
      </c>
      <c r="B20" s="46" t="s">
        <v>30</v>
      </c>
      <c r="C20" s="47" t="s">
        <v>27</v>
      </c>
      <c r="D20" s="43">
        <v>1500</v>
      </c>
      <c r="E20" s="48">
        <v>557</v>
      </c>
      <c r="F20" s="48">
        <v>530</v>
      </c>
      <c r="G20" s="48">
        <v>530</v>
      </c>
      <c r="H20" s="25">
        <f>ROUND(AVERAGE(E20:G20),2)</f>
        <v>539</v>
      </c>
      <c r="I20" s="24">
        <f t="shared" ref="I20" si="0" xml:space="preserve"> COUNT(E20:G20)</f>
        <v>3</v>
      </c>
      <c r="J20" s="24">
        <f t="shared" ref="J20" si="1">STDEV(E20:G20)</f>
        <v>15.588457268119896</v>
      </c>
      <c r="K20" s="24">
        <f t="shared" ref="K20" si="2">J20/H20*100</f>
        <v>2.8921070998367151</v>
      </c>
      <c r="L20" s="24" t="str">
        <f t="shared" ref="L20" si="3">IF(K20&lt;33,"ОДНОРОДНЫЕ","НЕОДНОРОДНЫЕ")</f>
        <v>ОДНОРОДНЫЕ</v>
      </c>
      <c r="M20" s="25">
        <f t="shared" ref="M20" si="4">D20*H20</f>
        <v>808500</v>
      </c>
    </row>
    <row r="21" spans="1:17" s="23" customFormat="1" x14ac:dyDescent="0.25">
      <c r="A21" s="17">
        <v>2</v>
      </c>
      <c r="B21" s="46" t="s">
        <v>31</v>
      </c>
      <c r="C21" s="47" t="s">
        <v>27</v>
      </c>
      <c r="D21" s="44">
        <v>1200</v>
      </c>
      <c r="E21" s="48">
        <v>294</v>
      </c>
      <c r="F21" s="48">
        <v>280</v>
      </c>
      <c r="G21" s="48">
        <v>400</v>
      </c>
      <c r="H21" s="25">
        <f>ROUND(AVERAGE(E21:G21),2)</f>
        <v>324.67</v>
      </c>
      <c r="I21" s="24">
        <f t="shared" ref="I21:I22" si="5" xml:space="preserve"> COUNT(E21:G21)</f>
        <v>3</v>
      </c>
      <c r="J21" s="24">
        <f t="shared" ref="J21:J22" si="6">STDEV(E21:G21)</f>
        <v>65.615038926555115</v>
      </c>
      <c r="K21" s="24">
        <f t="shared" ref="K21:K22" si="7">J21/H21*100</f>
        <v>20.209763429499219</v>
      </c>
      <c r="L21" s="24" t="str">
        <f t="shared" ref="L21:L22" si="8">IF(K21&lt;33,"ОДНОРОДНЫЕ","НЕОДНОРОДНЫЕ")</f>
        <v>ОДНОРОДНЫЕ</v>
      </c>
      <c r="M21" s="25">
        <f t="shared" ref="M21:M22" si="9">D21*H21</f>
        <v>389604</v>
      </c>
    </row>
    <row r="22" spans="1:17" s="27" customFormat="1" x14ac:dyDescent="0.25">
      <c r="A22" s="17">
        <v>3</v>
      </c>
      <c r="B22" s="46" t="s">
        <v>32</v>
      </c>
      <c r="C22" s="47" t="s">
        <v>27</v>
      </c>
      <c r="D22" s="45">
        <v>1300</v>
      </c>
      <c r="E22" s="48">
        <v>231</v>
      </c>
      <c r="F22" s="48">
        <v>220</v>
      </c>
      <c r="G22" s="48">
        <v>260</v>
      </c>
      <c r="H22" s="28">
        <f>ROUND(AVERAGE(E22:G22),2)</f>
        <v>237</v>
      </c>
      <c r="I22" s="26">
        <f t="shared" si="5"/>
        <v>3</v>
      </c>
      <c r="J22" s="26">
        <f t="shared" si="6"/>
        <v>20.663978319771825</v>
      </c>
      <c r="K22" s="26">
        <f t="shared" si="7"/>
        <v>8.7189781939965503</v>
      </c>
      <c r="L22" s="26" t="str">
        <f t="shared" si="8"/>
        <v>ОДНОРОДНЫЕ</v>
      </c>
      <c r="M22" s="28">
        <f t="shared" si="9"/>
        <v>308100</v>
      </c>
    </row>
    <row r="23" spans="1:17" s="11" customFormat="1" x14ac:dyDescent="0.25">
      <c r="A23" s="17">
        <v>4</v>
      </c>
      <c r="B23" s="46" t="s">
        <v>33</v>
      </c>
      <c r="C23" s="47" t="s">
        <v>27</v>
      </c>
      <c r="D23" s="45">
        <v>900</v>
      </c>
      <c r="E23" s="48">
        <v>294</v>
      </c>
      <c r="F23" s="48">
        <v>280</v>
      </c>
      <c r="G23" s="49">
        <v>405</v>
      </c>
      <c r="H23" s="12">
        <f>ROUND(AVERAGE(E23:G23),2)</f>
        <v>326.33</v>
      </c>
      <c r="I23" s="14">
        <f t="shared" ref="I23" si="10" xml:space="preserve"> COUNT(E23:G23)</f>
        <v>3</v>
      </c>
      <c r="J23" s="14">
        <f t="shared" ref="J23" si="11">STDEV(E23:G23)</f>
        <v>68.486008303399771</v>
      </c>
      <c r="K23" s="14">
        <f t="shared" ref="K23" si="12">J23/H23*100</f>
        <v>20.986733767474572</v>
      </c>
      <c r="L23" s="14" t="str">
        <f t="shared" ref="L23" si="13">IF(K23&lt;33,"ОДНОРОДНЫЕ","НЕОДНОРОДНЫЕ")</f>
        <v>ОДНОРОДНЫЕ</v>
      </c>
      <c r="M23" s="12">
        <f t="shared" ref="M23" si="14">D23*H23</f>
        <v>293697</v>
      </c>
      <c r="P23" s="13"/>
      <c r="Q23" s="13"/>
    </row>
    <row r="24" spans="1:17" x14ac:dyDescent="0.25">
      <c r="A24" s="17"/>
      <c r="B24" s="18"/>
      <c r="C24" s="19"/>
      <c r="D24" s="20"/>
      <c r="E24" s="28">
        <f>SUMPRODUCT($D$20:$D$23,E20:E23)</f>
        <v>1753200</v>
      </c>
      <c r="F24" s="28">
        <f t="shared" ref="F24:G24" si="15">SUMPRODUCT($D$20:$D$23,F20:F23)</f>
        <v>1669000</v>
      </c>
      <c r="G24" s="28">
        <f t="shared" si="15"/>
        <v>1977500</v>
      </c>
      <c r="H24" s="12"/>
      <c r="I24" s="14"/>
      <c r="J24" s="14"/>
      <c r="K24" s="14"/>
      <c r="L24" s="14"/>
      <c r="M24" s="21">
        <f>SUM(M20:M23)</f>
        <v>1799901</v>
      </c>
      <c r="O24" s="7"/>
    </row>
    <row r="25" spans="1:17" x14ac:dyDescent="0.25">
      <c r="A25" s="4"/>
      <c r="B25" s="4"/>
      <c r="C25" s="4"/>
      <c r="D25" s="4"/>
      <c r="E25" s="5"/>
      <c r="F25" s="5"/>
      <c r="G25" s="5"/>
      <c r="H25" s="5"/>
      <c r="I25" s="4"/>
      <c r="J25" s="4"/>
      <c r="K25" s="4"/>
      <c r="L25" s="4"/>
      <c r="M25" s="5"/>
      <c r="O25" s="7"/>
    </row>
    <row r="26" spans="1:17" x14ac:dyDescent="0.25">
      <c r="A26" s="36" t="s">
        <v>19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7" x14ac:dyDescent="0.25">
      <c r="A27" s="34" t="s">
        <v>18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7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O28" s="7"/>
    </row>
    <row r="29" spans="1:17" s="4" customFormat="1" ht="31.5" customHeight="1" x14ac:dyDescent="0.25">
      <c r="A29" s="32" t="s">
        <v>34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"/>
      <c r="O29" s="3"/>
    </row>
    <row r="30" spans="1:17" x14ac:dyDescent="0.25">
      <c r="A30" s="4"/>
      <c r="B30" s="4"/>
      <c r="C30" s="4"/>
      <c r="D30" s="4"/>
      <c r="E30" s="5"/>
      <c r="F30" s="5"/>
      <c r="G30" s="5"/>
      <c r="H30" s="5"/>
      <c r="I30" s="4"/>
      <c r="J30" s="4"/>
      <c r="K30" s="4"/>
      <c r="L30" s="4"/>
      <c r="M30" s="5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22"/>
      <c r="K31" s="4"/>
      <c r="L31" s="4"/>
      <c r="M31" s="5"/>
    </row>
    <row r="32" spans="1:17" x14ac:dyDescent="0.25">
      <c r="A32" s="4"/>
      <c r="B32" s="4"/>
      <c r="C32" s="4"/>
      <c r="D32" s="4"/>
      <c r="E32" s="5"/>
      <c r="F32" s="5"/>
      <c r="G32" s="5"/>
      <c r="H32" s="5"/>
      <c r="I32" s="4"/>
      <c r="J32" s="4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22"/>
      <c r="L33" s="4"/>
      <c r="M33" s="5"/>
    </row>
    <row r="35" spans="1:13" x14ac:dyDescent="0.25">
      <c r="L35" s="7"/>
    </row>
    <row r="37" spans="1:13" x14ac:dyDescent="0.25">
      <c r="L37" s="7"/>
    </row>
  </sheetData>
  <mergeCells count="18"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3:L24">
    <cfRule type="containsText" dxfId="29" priority="172" operator="containsText" text="НЕ">
      <formula>NOT(ISERROR(SEARCH("НЕ",L23)))</formula>
    </cfRule>
    <cfRule type="containsText" dxfId="28" priority="173" operator="containsText" text="ОДНОРОДНЫЕ">
      <formula>NOT(ISERROR(SEARCH("ОДНОРОДНЫЕ",L23)))</formula>
    </cfRule>
    <cfRule type="containsText" dxfId="27" priority="174" operator="containsText" text="НЕОДНОРОДНЫЕ">
      <formula>NOT(ISERROR(SEARCH("НЕОДНОРОДНЫЕ",L23)))</formula>
    </cfRule>
  </conditionalFormatting>
  <conditionalFormatting sqref="L23:L24">
    <cfRule type="containsText" dxfId="26" priority="169" operator="containsText" text="НЕОДНОРОДНЫЕ">
      <formula>NOT(ISERROR(SEARCH("НЕОДНОРОДНЫЕ",L23)))</formula>
    </cfRule>
    <cfRule type="containsText" dxfId="25" priority="170" operator="containsText" text="ОДНОРОДНЫЕ">
      <formula>NOT(ISERROR(SEARCH("ОДНОРОДНЫЕ",L23)))</formula>
    </cfRule>
    <cfRule type="containsText" dxfId="24" priority="171" operator="containsText" text="НЕОДНОРОДНЫЕ">
      <formula>NOT(ISERROR(SEARCH("НЕОДНОРОДНЫЕ",L23)))</formula>
    </cfRule>
  </conditionalFormatting>
  <conditionalFormatting sqref="L21">
    <cfRule type="containsText" dxfId="23" priority="16" operator="containsText" text="НЕ">
      <formula>NOT(ISERROR(SEARCH("НЕ",L21)))</formula>
    </cfRule>
    <cfRule type="containsText" dxfId="22" priority="17" operator="containsText" text="ОДНОРОДНЫЕ">
      <formula>NOT(ISERROR(SEARCH("ОДНОРОДНЫЕ",L21)))</formula>
    </cfRule>
    <cfRule type="containsText" dxfId="21" priority="18" operator="containsText" text="НЕОДНОРОДНЫЕ">
      <formula>NOT(ISERROR(SEARCH("НЕОДНОРОДНЫЕ",L21)))</formula>
    </cfRule>
  </conditionalFormatting>
  <conditionalFormatting sqref="L21">
    <cfRule type="containsText" dxfId="20" priority="13" operator="containsText" text="НЕОДНОРОДНЫЕ">
      <formula>NOT(ISERROR(SEARCH("НЕОДНОРОДНЫЕ",L21)))</formula>
    </cfRule>
    <cfRule type="containsText" dxfId="19" priority="14" operator="containsText" text="ОДНОРОДНЫЕ">
      <formula>NOT(ISERROR(SEARCH("ОДНОРОДНЫЕ",L21)))</formula>
    </cfRule>
    <cfRule type="containsText" dxfId="18" priority="15" operator="containsText" text="НЕОДНОРОДНЫЕ">
      <formula>NOT(ISERROR(SEARCH("НЕОДНОРОДНЫЕ",L21)))</formula>
    </cfRule>
  </conditionalFormatting>
  <conditionalFormatting sqref="L20">
    <cfRule type="containsText" dxfId="17" priority="10" operator="containsText" text="НЕ">
      <formula>NOT(ISERROR(SEARCH("НЕ",L20)))</formula>
    </cfRule>
    <cfRule type="containsText" dxfId="16" priority="11" operator="containsText" text="ОДНОРОДНЫЕ">
      <formula>NOT(ISERROR(SEARCH("ОДНОРОДНЫЕ",L20)))</formula>
    </cfRule>
    <cfRule type="containsText" dxfId="15" priority="12" operator="containsText" text="НЕОДНОРОДНЫЕ">
      <formula>NOT(ISERROR(SEARCH("НЕОДНОРОДНЫЕ",L20)))</formula>
    </cfRule>
  </conditionalFormatting>
  <conditionalFormatting sqref="L20">
    <cfRule type="containsText" dxfId="14" priority="7" operator="containsText" text="НЕОДНОРОДНЫЕ">
      <formula>NOT(ISERROR(SEARCH("НЕОДНОРОДНЫЕ",L20)))</formula>
    </cfRule>
    <cfRule type="containsText" dxfId="13" priority="8" operator="containsText" text="ОДНОРОДНЫЕ">
      <formula>NOT(ISERROR(SEARCH("ОДНОРОДНЫЕ",L20)))</formula>
    </cfRule>
    <cfRule type="containsText" dxfId="12" priority="9" operator="containsText" text="НЕОДНОРОДНЫЕ">
      <formula>NOT(ISERROR(SEARCH("НЕОДНОРОДНЫЕ",L20)))</formula>
    </cfRule>
  </conditionalFormatting>
  <conditionalFormatting sqref="L22">
    <cfRule type="containsText" dxfId="11" priority="4" operator="containsText" text="НЕ">
      <formula>NOT(ISERROR(SEARCH("НЕ",L22)))</formula>
    </cfRule>
    <cfRule type="containsText" dxfId="10" priority="5" operator="containsText" text="ОДНОРОДНЫЕ">
      <formula>NOT(ISERROR(SEARCH("ОДНОРОДНЫЕ",L22)))</formula>
    </cfRule>
    <cfRule type="containsText" dxfId="9" priority="6" operator="containsText" text="НЕОДНОРОДНЫЕ">
      <formula>NOT(ISERROR(SEARCH("НЕОДНОРОДНЫЕ",L22)))</formula>
    </cfRule>
  </conditionalFormatting>
  <conditionalFormatting sqref="L22">
    <cfRule type="containsText" dxfId="5" priority="1" operator="containsText" text="НЕОДНОРОДНЫЕ">
      <formula>NOT(ISERROR(SEARCH("НЕОДНОРОДНЫЕ",L22)))</formula>
    </cfRule>
    <cfRule type="containsText" dxfId="4" priority="2" operator="containsText" text="ОДНОРОДНЫЕ">
      <formula>NOT(ISERROR(SEARCH("ОДНОРОДНЫЕ",L22)))</formula>
    </cfRule>
    <cfRule type="containsText" dxfId="3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2024-12-04T15:19:06Z</dcterms:modified>
</cp:coreProperties>
</file>