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F24" i="1" l="1"/>
  <c r="E24" i="1"/>
  <c r="G24" i="1"/>
  <c r="P23" i="1" l="1"/>
  <c r="O23" i="1"/>
  <c r="N23" i="1"/>
  <c r="S23" i="1" s="1"/>
  <c r="P22" i="1"/>
  <c r="O22" i="1"/>
  <c r="N22" i="1"/>
  <c r="S22" i="1" s="1"/>
  <c r="Q22" i="1" l="1"/>
  <c r="R22" i="1" s="1"/>
  <c r="Q23" i="1"/>
  <c r="R23" i="1" s="1"/>
  <c r="P21" i="1"/>
  <c r="O21" i="1"/>
  <c r="P20" i="1"/>
  <c r="O20" i="1"/>
  <c r="N21" i="1"/>
  <c r="S21" i="1" s="1"/>
  <c r="N20" i="1"/>
  <c r="Q20" i="1" l="1"/>
  <c r="R20" i="1" s="1"/>
  <c r="Q21" i="1"/>
  <c r="R21" i="1" s="1"/>
  <c r="S20" i="1"/>
</calcChain>
</file>

<file path=xl/sharedStrings.xml><?xml version="1.0" encoding="utf-8"?>
<sst xmlns="http://schemas.openxmlformats.org/spreadsheetml/2006/main" count="56" uniqueCount="46">
  <si>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</si>
  <si>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</si>
  <si>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</si>
  <si>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</si>
  <si>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</si>
  <si>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</si>
  <si>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</si>
  <si>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</si>
  <si>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</si>
  <si>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</si>
  <si>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</si>
  <si>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</si>
  <si>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</si>
  <si>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</si>
  <si>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</si>
  <si>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</si>
  <si>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</si>
  <si>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</si>
  <si>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</si>
  <si>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</si>
  <si>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</si>
  <si>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Проведение заключительной дезинфекции в очагах новой коронавирусной инфекции</t>
  </si>
  <si>
    <t>Проведение заключительной дезинфекции в эпидемических очагах туберкулёза</t>
  </si>
  <si>
    <t>Усл.ед.</t>
  </si>
  <si>
    <t>кг</t>
  </si>
  <si>
    <t>Проведение заключительной дезинфекции в эпидемических очагах прочих опасных инфекций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</si>
  <si>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</si>
  <si>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</si>
  <si>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</si>
  <si>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</si>
  <si>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проведению заключительной дезинфекции в очагах инфекции путем запроса котировок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</si>
  <si>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</si>
  <si>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</si>
  <si>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</si>
  <si>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</si>
  <si>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</si>
  <si>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</si>
  <si>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</si>
  <si>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Источник № 8</t>
  </si>
  <si>
    <t>Источник № 9</t>
  </si>
  <si>
    <t>НМЦД устанавливается в размере  854700 руб. (восемьсот пятьдесят четыре тысячи семьсот рублей 00 копеек)</t>
  </si>
  <si>
    <t>Камерная дезинфекция вещей, постельных принадлежностей</t>
  </si>
  <si>
    <t>КП вх. 91 от 18.01.2024</t>
  </si>
  <si>
    <t>КП вх. 92 от 18.01.2024</t>
  </si>
  <si>
    <t>КП вх. 90 от 18.01.2024</t>
  </si>
  <si>
    <t>№ 008-24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</si>
</sst>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zoomScale="85" zoomScaleNormal="85" zoomScalePageLayoutView="70" workbookViewId="0">
      <selection activeCell="N31" sqref="N31"/>
    </sheetView>
  </sheetViews>
  <sheetFormatPr defaultRowHeight="15" x14ac:dyDescent="0.25"/>
  <cols>
    <col min="1" max="1" width="9.140625" style="9"/>
    <col min="2" max="2" width="27.28515625" style="9" customWidth="1"/>
    <col min="3" max="4" width="9.140625" style="9"/>
    <col min="5" max="7" width="20.28515625" style="1" customWidth="1"/>
    <col min="8" max="13" width="14.570312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18" style="9" customWidth="1"/>
    <col min="19" max="19" width="12.42578125" style="1" customWidth="1"/>
    <col min="20" max="16384" width="9.140625" style="4"/>
  </cols>
  <sheetData>
    <row r="1" spans="2:19" x14ac:dyDescent="0.25">
      <c r="S1" s="12" t="s">
        <v>26</v>
      </c>
    </row>
    <row r="2" spans="2:19" ht="14.45" customHeight="1" x14ac:dyDescent="0.25">
      <c r="S2" s="12" t="s">
        <v>27</v>
      </c>
    </row>
    <row r="3" spans="2:19" ht="12" customHeight="1" x14ac:dyDescent="0.25">
      <c r="S3" s="12" t="s">
        <v>30</v>
      </c>
    </row>
    <row r="4" spans="2:19" x14ac:dyDescent="0.25">
      <c r="S4" s="12" t="s">
        <v>28</v>
      </c>
    </row>
    <row r="5" spans="2:19" ht="14.45" customHeight="1" x14ac:dyDescent="0.25">
      <c r="S5" s="12" t="s">
        <v>29</v>
      </c>
    </row>
    <row r="6" spans="2:19" ht="14.45" customHeight="1" x14ac:dyDescent="0.25">
      <c r="S6" s="29" t="s">
        <v>45</v>
      </c>
    </row>
    <row r="8" spans="2:19" x14ac:dyDescent="0.25">
      <c r="S8" s="2" t="s">
        <v>13</v>
      </c>
    </row>
    <row r="9" spans="2:19" x14ac:dyDescent="0.25">
      <c r="S9" s="3" t="s">
        <v>18</v>
      </c>
    </row>
    <row r="10" spans="2:19" x14ac:dyDescent="0.25">
      <c r="S10" s="3" t="s">
        <v>14</v>
      </c>
    </row>
    <row r="12" spans="2:19" ht="28.9" customHeight="1" x14ac:dyDescent="0.25">
      <c r="P12" s="21" t="s">
        <v>17</v>
      </c>
      <c r="Q12" s="21"/>
      <c r="S12" s="1" t="s">
        <v>15</v>
      </c>
    </row>
    <row r="14" spans="2:19" x14ac:dyDescent="0.25">
      <c r="B14" s="21" t="s">
        <v>16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9" hidden="1" x14ac:dyDescent="0.25"/>
    <row r="17" spans="1:19" s="9" customFormat="1" ht="30" x14ac:dyDescent="0.25">
      <c r="A17" s="24" t="s">
        <v>11</v>
      </c>
      <c r="B17" s="25"/>
      <c r="C17" s="26">
        <f>SUMIF(S20:S23,"&gt;0")</f>
        <v>854700</v>
      </c>
      <c r="D17" s="25"/>
      <c r="E17" s="11" t="s">
        <v>42</v>
      </c>
      <c r="F17" s="11" t="s">
        <v>44</v>
      </c>
      <c r="G17" s="11" t="s">
        <v>43</v>
      </c>
      <c r="H17" s="5"/>
      <c r="I17" s="10"/>
      <c r="J17" s="10"/>
      <c r="K17" s="10"/>
      <c r="L17" s="10"/>
      <c r="M17" s="10"/>
      <c r="N17" s="10"/>
      <c r="O17" s="7"/>
      <c r="P17" s="7"/>
      <c r="Q17" s="7"/>
      <c r="R17" s="7"/>
      <c r="S17" s="10"/>
    </row>
    <row r="18" spans="1:19" s="9" customFormat="1" ht="30" customHeight="1" x14ac:dyDescent="0.25">
      <c r="A18" s="18" t="s">
        <v>0</v>
      </c>
      <c r="B18" s="18" t="s">
        <v>1</v>
      </c>
      <c r="C18" s="18" t="s">
        <v>2</v>
      </c>
      <c r="D18" s="18"/>
      <c r="E18" s="10" t="s">
        <v>31</v>
      </c>
      <c r="F18" s="10" t="s">
        <v>32</v>
      </c>
      <c r="G18" s="10" t="s">
        <v>33</v>
      </c>
      <c r="H18" s="10" t="s">
        <v>34</v>
      </c>
      <c r="I18" s="10" t="s">
        <v>35</v>
      </c>
      <c r="J18" s="10" t="s">
        <v>36</v>
      </c>
      <c r="K18" s="10" t="s">
        <v>37</v>
      </c>
      <c r="L18" s="10" t="s">
        <v>38</v>
      </c>
      <c r="M18" s="10" t="s">
        <v>39</v>
      </c>
      <c r="N18" s="27" t="s">
        <v>12</v>
      </c>
      <c r="O18" s="18" t="s">
        <v>8</v>
      </c>
      <c r="P18" s="18" t="s">
        <v>9</v>
      </c>
      <c r="Q18" s="18" t="s">
        <v>10</v>
      </c>
      <c r="R18" s="18" t="s">
        <v>6</v>
      </c>
      <c r="S18" s="23" t="s">
        <v>7</v>
      </c>
    </row>
    <row r="19" spans="1:19" s="9" customFormat="1" ht="30" x14ac:dyDescent="0.25">
      <c r="A19" s="19"/>
      <c r="B19" s="19"/>
      <c r="C19" s="8" t="s">
        <v>3</v>
      </c>
      <c r="D19" s="8" t="s">
        <v>4</v>
      </c>
      <c r="E19" s="10" t="s">
        <v>5</v>
      </c>
      <c r="F19" s="10" t="s">
        <v>5</v>
      </c>
      <c r="G19" s="10" t="s">
        <v>5</v>
      </c>
      <c r="H19" s="10" t="s">
        <v>5</v>
      </c>
      <c r="I19" s="10" t="s">
        <v>5</v>
      </c>
      <c r="J19" s="10" t="s">
        <v>5</v>
      </c>
      <c r="K19" s="10" t="s">
        <v>5</v>
      </c>
      <c r="L19" s="10" t="s">
        <v>5</v>
      </c>
      <c r="M19" s="10" t="s">
        <v>5</v>
      </c>
      <c r="N19" s="28"/>
      <c r="O19" s="18"/>
      <c r="P19" s="18"/>
      <c r="Q19" s="18"/>
      <c r="R19" s="18"/>
      <c r="S19" s="23"/>
    </row>
    <row r="20" spans="1:19" s="9" customFormat="1" ht="60" x14ac:dyDescent="0.25">
      <c r="A20" s="13">
        <v>1</v>
      </c>
      <c r="B20" s="14" t="s">
        <v>21</v>
      </c>
      <c r="C20" s="13" t="s">
        <v>23</v>
      </c>
      <c r="D20" s="15">
        <v>150</v>
      </c>
      <c r="E20" s="6">
        <v>2900</v>
      </c>
      <c r="F20" s="10">
        <v>4500</v>
      </c>
      <c r="G20" s="10">
        <v>5000</v>
      </c>
      <c r="H20" s="10"/>
      <c r="I20" s="10"/>
      <c r="J20" s="10"/>
      <c r="K20" s="10"/>
      <c r="L20" s="10"/>
      <c r="M20" s="10"/>
      <c r="N20" s="10">
        <f>AVERAGE(E20:M20)</f>
        <v>4133.333333333333</v>
      </c>
      <c r="O20" s="7">
        <f>COUNT(E20:M20)</f>
        <v>3</v>
      </c>
      <c r="P20" s="7">
        <f>STDEV(E20:M20)</f>
        <v>1096.9655114602883</v>
      </c>
      <c r="Q20" s="7">
        <f t="shared" ref="Q20:Q21" si="0">P20/N20*100</f>
        <v>26.539488180490849</v>
      </c>
      <c r="R20" s="7" t="str">
        <f t="shared" ref="R20:R21" si="1">IF(Q20&lt;33,"ОДНОРОДНЫЕ","НЕОДНОРОДНЫЕ")</f>
        <v>ОДНОРОДНЫЕ</v>
      </c>
      <c r="S20" s="10">
        <f>D20*N20</f>
        <v>620000</v>
      </c>
    </row>
    <row r="21" spans="1:19" s="9" customFormat="1" ht="75" x14ac:dyDescent="0.25">
      <c r="A21" s="13">
        <v>2</v>
      </c>
      <c r="B21" s="14" t="s">
        <v>22</v>
      </c>
      <c r="C21" s="13" t="s">
        <v>23</v>
      </c>
      <c r="D21" s="15">
        <v>30</v>
      </c>
      <c r="E21" s="6">
        <v>2750</v>
      </c>
      <c r="F21" s="10">
        <v>4500</v>
      </c>
      <c r="G21" s="10">
        <v>5000</v>
      </c>
      <c r="H21" s="10"/>
      <c r="I21" s="10"/>
      <c r="J21" s="10"/>
      <c r="K21" s="10"/>
      <c r="L21" s="10"/>
      <c r="M21" s="10"/>
      <c r="N21" s="10">
        <f>AVERAGE(E21:M21)</f>
        <v>4083.3333333333335</v>
      </c>
      <c r="O21" s="7">
        <f>COUNT(E21:M21)</f>
        <v>3</v>
      </c>
      <c r="P21" s="7">
        <f>STDEV(E21:M21)</f>
        <v>1181.4539065631516</v>
      </c>
      <c r="Q21" s="7">
        <f t="shared" si="0"/>
        <v>28.933565058689425</v>
      </c>
      <c r="R21" s="7" t="str">
        <f t="shared" si="1"/>
        <v>ОДНОРОДНЫЕ</v>
      </c>
      <c r="S21" s="10">
        <f>D21*N21</f>
        <v>122500</v>
      </c>
    </row>
    <row r="22" spans="1:19" s="9" customFormat="1" ht="75" x14ac:dyDescent="0.25">
      <c r="A22" s="13">
        <v>3</v>
      </c>
      <c r="B22" s="14" t="s">
        <v>25</v>
      </c>
      <c r="C22" s="13" t="s">
        <v>23</v>
      </c>
      <c r="D22" s="15">
        <v>5</v>
      </c>
      <c r="E22" s="6">
        <v>2020</v>
      </c>
      <c r="F22" s="10">
        <v>3000</v>
      </c>
      <c r="G22" s="10">
        <v>3500</v>
      </c>
      <c r="H22" s="10"/>
      <c r="I22" s="10"/>
      <c r="J22" s="10"/>
      <c r="K22" s="10"/>
      <c r="L22" s="10"/>
      <c r="M22" s="10"/>
      <c r="N22" s="10">
        <f t="shared" ref="N22:N23" si="2">AVERAGE(E22:M22)</f>
        <v>2840</v>
      </c>
      <c r="O22" s="7">
        <f t="shared" ref="O22:O23" si="3">COUNT(E22:M22)</f>
        <v>3</v>
      </c>
      <c r="P22" s="7">
        <f t="shared" ref="P22:P23" si="4">STDEV(E22:M22)</f>
        <v>752.86120898874844</v>
      </c>
      <c r="Q22" s="7">
        <f t="shared" ref="Q22:Q23" si="5">P22/N22*100</f>
        <v>26.509197499603822</v>
      </c>
      <c r="R22" s="7" t="str">
        <f t="shared" ref="R22:R23" si="6">IF(Q22&lt;33,"ОДНОРОДНЫЕ","НЕОДНОРОДНЫЕ")</f>
        <v>ОДНОРОДНЫЕ</v>
      </c>
      <c r="S22" s="10">
        <f t="shared" ref="S22:S23" si="7">D22*N22</f>
        <v>14200</v>
      </c>
    </row>
    <row r="23" spans="1:19" s="9" customFormat="1" ht="45" x14ac:dyDescent="0.25">
      <c r="A23" s="13">
        <v>4</v>
      </c>
      <c r="B23" s="16" t="s">
        <v>41</v>
      </c>
      <c r="C23" s="13" t="s">
        <v>24</v>
      </c>
      <c r="D23" s="15">
        <v>2000</v>
      </c>
      <c r="E23" s="6">
        <v>32</v>
      </c>
      <c r="F23" s="10">
        <v>55</v>
      </c>
      <c r="G23" s="11">
        <v>60</v>
      </c>
      <c r="H23" s="10"/>
      <c r="I23" s="10"/>
      <c r="J23" s="10"/>
      <c r="K23" s="10"/>
      <c r="L23" s="10"/>
      <c r="M23" s="10"/>
      <c r="N23" s="10">
        <f t="shared" si="2"/>
        <v>49</v>
      </c>
      <c r="O23" s="7">
        <f t="shared" si="3"/>
        <v>3</v>
      </c>
      <c r="P23" s="7">
        <f t="shared" si="4"/>
        <v>14.933184523068078</v>
      </c>
      <c r="Q23" s="7">
        <f t="shared" si="5"/>
        <v>30.475886781771589</v>
      </c>
      <c r="R23" s="7" t="str">
        <f t="shared" si="6"/>
        <v>ОДНОРОДНЫЕ</v>
      </c>
      <c r="S23" s="10">
        <f t="shared" si="7"/>
        <v>98000</v>
      </c>
    </row>
    <row r="24" spans="1:19" x14ac:dyDescent="0.25">
      <c r="E24" s="1">
        <f>SUMPRODUCT($D$20:$D$23,E20:E23)</f>
        <v>591600</v>
      </c>
      <c r="F24" s="1">
        <f>SUMPRODUCT($D$20:$D$23,F20:F23)</f>
        <v>935000</v>
      </c>
      <c r="G24" s="1">
        <f>SUMPRODUCT($D$20:$D$23,G20:G23)</f>
        <v>1037500</v>
      </c>
    </row>
    <row r="26" spans="1:19" x14ac:dyDescent="0.25">
      <c r="A26" s="22" t="s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25">
      <c r="A27" s="22" t="s">
        <v>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s="17" customFormat="1" ht="14.25" x14ac:dyDescent="0.25">
      <c r="A29" s="20" t="s">
        <v>40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</sheetData>
  <mergeCells count="17">
    <mergeCell ref="P12:Q12"/>
    <mergeCell ref="B14:R14"/>
    <mergeCell ref="A26:S26"/>
    <mergeCell ref="A27:S27"/>
    <mergeCell ref="A28:S28"/>
    <mergeCell ref="S18:S19"/>
    <mergeCell ref="A17:B17"/>
    <mergeCell ref="C17:D17"/>
    <mergeCell ref="N18:N19"/>
    <mergeCell ref="O18:O19"/>
    <mergeCell ref="P18:P19"/>
    <mergeCell ref="Q18:Q19"/>
    <mergeCell ref="R18:R19"/>
    <mergeCell ref="A18:A19"/>
    <mergeCell ref="B18:B19"/>
    <mergeCell ref="C18:D18"/>
    <mergeCell ref="A29:S29"/>
  </mergeCells>
  <conditionalFormatting sqref="R20:R21">
    <cfRule type="containsText" dxfId="11" priority="10" operator="containsText" text="НЕ">
      <formula>NOT(ISERROR(SEARCH("НЕ",R20)))</formula>
    </cfRule>
    <cfRule type="containsText" dxfId="10" priority="11" operator="containsText" text="ОДНОРОДНЫЕ">
      <formula>NOT(ISERROR(SEARCH("ОДНОРОДНЫЕ",R20)))</formula>
    </cfRule>
    <cfRule type="containsText" dxfId="9" priority="12" operator="containsText" text="НЕОДНОРОДНЫЕ">
      <formula>NOT(ISERROR(SEARCH("НЕОДНОРОДНЫЕ",R20)))</formula>
    </cfRule>
  </conditionalFormatting>
  <conditionalFormatting sqref="R20:R21">
    <cfRule type="containsText" dxfId="8" priority="7" operator="containsText" text="НЕОДНОРОДНЫЕ">
      <formula>NOT(ISERROR(SEARCH("НЕОДНОРОДНЫЕ",R20)))</formula>
    </cfRule>
    <cfRule type="containsText" dxfId="7" priority="8" operator="containsText" text="ОДНОРОДНЫЕ">
      <formula>NOT(ISERROR(SEARCH("ОДНОРОДНЫЕ",R20)))</formula>
    </cfRule>
    <cfRule type="containsText" dxfId="6" priority="9" operator="containsText" text="НЕОДНОРОДНЫЕ">
      <formula>NOT(ISERROR(SEARCH("НЕОДНОРОДНЫЕ",R20)))</formula>
    </cfRule>
  </conditionalFormatting>
  <conditionalFormatting sqref="R22:R23">
    <cfRule type="containsText" dxfId="5" priority="4" operator="containsText" text="НЕ">
      <formula>NOT(ISERROR(SEARCH("НЕ",R22)))</formula>
    </cfRule>
    <cfRule type="containsText" dxfId="4" priority="5" operator="containsText" text="ОДНОРОДНЫЕ">
      <formula>NOT(ISERROR(SEARCH("ОДНОРОДНЫЕ",R22)))</formula>
    </cfRule>
    <cfRule type="containsText" dxfId="3" priority="6" operator="containsText" text="НЕОДНОРОДНЫЕ">
      <formula>NOT(ISERROR(SEARCH("НЕОДНОРОДНЫЕ",R22)))</formula>
    </cfRule>
  </conditionalFormatting>
  <conditionalFormatting sqref="R22:R23">
    <cfRule type="containsText" dxfId="2" priority="1" operator="containsText" text="НЕОДНОРОДНЫЕ">
      <formula>NOT(ISERROR(SEARCH("НЕОДНОРОДНЫЕ",R22)))</formula>
    </cfRule>
    <cfRule type="containsText" dxfId="1" priority="2" operator="containsText" text="ОДНОРОДНЫЕ">
      <formula>NOT(ISERROR(SEARCH("ОДНОРОДНЫЕ",R22)))</formula>
    </cfRule>
    <cfRule type="containsText" dxfId="0" priority="3" operator="containsText" text="НЕОДНОРОДНЫЕ">
      <formula>NOT(ISERROR(SEARCH("НЕОДНОРОДНЫЕ",R22)))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2024-01-19T05:27:05Z</dcterms:modified>
</cp:coreProperties>
</file>