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4" i="1" l="1"/>
  <c r="G34" i="1"/>
  <c r="E34" i="1"/>
  <c r="H20" i="1"/>
  <c r="M20" i="1" s="1"/>
  <c r="I20" i="1"/>
  <c r="J20" i="1"/>
  <c r="K20" i="1" s="1"/>
  <c r="L20" i="1" s="1"/>
  <c r="H21" i="1"/>
  <c r="M21" i="1" s="1"/>
  <c r="I21" i="1"/>
  <c r="J21" i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9" i="1"/>
  <c r="K29" i="1" s="1"/>
  <c r="L29" i="1" s="1"/>
  <c r="I29" i="1"/>
  <c r="H29" i="1"/>
  <c r="M29" i="1" s="1"/>
  <c r="J28" i="1"/>
  <c r="I28" i="1"/>
  <c r="H28" i="1"/>
  <c r="M28" i="1" s="1"/>
  <c r="J27" i="1"/>
  <c r="K27" i="1" s="1"/>
  <c r="L27" i="1" s="1"/>
  <c r="I27" i="1"/>
  <c r="H27" i="1"/>
  <c r="M27" i="1" s="1"/>
  <c r="J26" i="1"/>
  <c r="K26" i="1" s="1"/>
  <c r="L26" i="1" s="1"/>
  <c r="I26" i="1"/>
  <c r="H26" i="1"/>
  <c r="M26" i="1" s="1"/>
  <c r="J31" i="1"/>
  <c r="I31" i="1"/>
  <c r="H31" i="1"/>
  <c r="M31" i="1" s="1"/>
  <c r="J30" i="1"/>
  <c r="I30" i="1"/>
  <c r="H30" i="1"/>
  <c r="M30" i="1" s="1"/>
  <c r="J32" i="1"/>
  <c r="I32" i="1"/>
  <c r="H32" i="1"/>
  <c r="M32" i="1" s="1"/>
  <c r="K32" i="1" l="1"/>
  <c r="L32" i="1" s="1"/>
  <c r="K23" i="1"/>
  <c r="L23" i="1" s="1"/>
  <c r="K25" i="1"/>
  <c r="L25" i="1" s="1"/>
  <c r="K31" i="1"/>
  <c r="L31" i="1" s="1"/>
  <c r="K28" i="1"/>
  <c r="L28" i="1" s="1"/>
  <c r="K24" i="1"/>
  <c r="L24" i="1" s="1"/>
  <c r="K22" i="1"/>
  <c r="L22" i="1" s="1"/>
  <c r="K21" i="1"/>
  <c r="L21" i="1" s="1"/>
  <c r="K30" i="1"/>
  <c r="L30" i="1" s="1"/>
  <c r="H33" i="1" l="1"/>
  <c r="I33" i="1"/>
  <c r="J33" i="1"/>
  <c r="K33" i="1" l="1"/>
  <c r="L33" i="1" s="1"/>
  <c r="M33" i="1"/>
  <c r="M34" i="1" l="1"/>
  <c r="C17" i="1"/>
</calcChain>
</file>

<file path=xl/sharedStrings.xml><?xml version="1.0" encoding="utf-8"?>
<sst xmlns="http://schemas.openxmlformats.org/spreadsheetml/2006/main" count="64" uniqueCount="50">
  <si>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</si>
  <si>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</si>
  <si>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</si>
  <si>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</si>
  <si>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</si>
  <si>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</si>
  <si>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</si>
  <si>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</si>
  <si>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</si>
  <si>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</si>
  <si>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</si>
  <si>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</si>
  <si>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</si>
  <si>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</si>
  <si>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</si>
  <si>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</si>
  <si>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</si>
  <si>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</si>
  <si>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</si>
  <si>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</si>
  <si>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</si>
  <si>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</si>
  <si>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</si>
  <si>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</si>
  <si>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</si>
  <si>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</si>
  <si>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</si>
  <si>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</si>
  <si>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</si>
  <si>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№ 007-24</t>
  </si>
  <si>
    <t>на поставку одноразовых колюще-режущих медицинских изделий</t>
  </si>
  <si>
    <t>Катетер внутривенный 16G</t>
  </si>
  <si>
    <t>Катетер внутривенный 18G</t>
  </si>
  <si>
    <t>Катетер внутривенный 20G</t>
  </si>
  <si>
    <t>Катетер внутривенный 22G</t>
  </si>
  <si>
    <t>Катетер внутривенный 24G</t>
  </si>
  <si>
    <t>Катетер для измерения артериального давления, G 20</t>
  </si>
  <si>
    <t>Катетер для измерения артериального давления, G 22</t>
  </si>
  <si>
    <t>Игла инъекционная одноразовая G18 (1.2х40 мм)</t>
  </si>
  <si>
    <t>Игла спинальная, одноразового использования G20 тип Квинке</t>
  </si>
  <si>
    <t>Игла спинальная, одноразового использования G22 тип Квинке</t>
  </si>
  <si>
    <t>Электрод игольчатый</t>
  </si>
  <si>
    <t>Лезвие скальпеля, одноразового использования</t>
  </si>
  <si>
    <t>Скальпель, одноразового использования</t>
  </si>
  <si>
    <t xml:space="preserve">Иглы акупунктурные   Ø 0,2х8мм </t>
  </si>
  <si>
    <t>шт</t>
  </si>
  <si>
    <t>вх. № 82 от 16.01.2024</t>
  </si>
  <si>
    <t>вх. № 83 от 16.01.2024</t>
  </si>
  <si>
    <t>вх. № 84 от 16.01.2024</t>
  </si>
  <si>
    <t>Исходя из имеющегося у Заказчика объёма финансового обеспечения для осуществления закупки НМЦД устанавливается в размере 652800 руб. (шестьсот пятьдесят две тысячи восемьсот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</si>
</sst>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="85" zoomScaleNormal="85" zoomScalePageLayoutView="70" workbookViewId="0">
      <selection activeCell="A39" sqref="A39:M39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22</v>
      </c>
    </row>
    <row r="3" spans="2:13" x14ac:dyDescent="0.25">
      <c r="E3" s="31" t="s">
        <v>30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29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5" t="s">
        <v>17</v>
      </c>
      <c r="K12" s="35"/>
      <c r="M12" s="1" t="s">
        <v>15</v>
      </c>
    </row>
    <row r="14" spans="2:13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3" ht="54.6" customHeight="1" x14ac:dyDescent="0.25">
      <c r="A17" s="39" t="s">
        <v>11</v>
      </c>
      <c r="B17" s="40"/>
      <c r="C17" s="41">
        <f>SUM(M20:M33)</f>
        <v>694100</v>
      </c>
      <c r="D17" s="42"/>
      <c r="E17" s="25" t="s">
        <v>46</v>
      </c>
      <c r="F17" s="25" t="s">
        <v>47</v>
      </c>
      <c r="G17" s="25" t="s">
        <v>48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29" t="s">
        <v>0</v>
      </c>
      <c r="B18" s="29" t="s">
        <v>1</v>
      </c>
      <c r="C18" s="29" t="s">
        <v>2</v>
      </c>
      <c r="D18" s="29"/>
      <c r="E18" s="16" t="s">
        <v>25</v>
      </c>
      <c r="F18" s="16" t="s">
        <v>26</v>
      </c>
      <c r="G18" s="16" t="s">
        <v>27</v>
      </c>
      <c r="H18" s="43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8" t="s">
        <v>7</v>
      </c>
    </row>
    <row r="19" spans="1:13" x14ac:dyDescent="0.25">
      <c r="A19" s="30"/>
      <c r="B19" s="30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4"/>
      <c r="I19" s="29"/>
      <c r="J19" s="29"/>
      <c r="K19" s="29"/>
      <c r="L19" s="29"/>
      <c r="M19" s="38"/>
    </row>
    <row r="20" spans="1:13" s="27" customFormat="1" x14ac:dyDescent="0.25">
      <c r="A20" s="4">
        <v>1</v>
      </c>
      <c r="B20" s="45" t="s">
        <v>31</v>
      </c>
      <c r="C20" s="26" t="s">
        <v>45</v>
      </c>
      <c r="D20" s="47">
        <v>2000</v>
      </c>
      <c r="E20" s="46">
        <v>20</v>
      </c>
      <c r="F20" s="20">
        <v>17</v>
      </c>
      <c r="G20" s="28">
        <v>18.5</v>
      </c>
      <c r="H20" s="28">
        <f t="shared" ref="H20:H21" si="0">AVERAGE(E20:G20)</f>
        <v>18.5</v>
      </c>
      <c r="I20" s="26">
        <f t="shared" ref="I20:I21" si="1" xml:space="preserve"> COUNT(E20:G20)</f>
        <v>3</v>
      </c>
      <c r="J20" s="26">
        <f t="shared" ref="J20:J21" si="2">STDEV(E20:G20)</f>
        <v>1.5</v>
      </c>
      <c r="K20" s="26">
        <f t="shared" ref="K20:K21" si="3">J20/H20*100</f>
        <v>8.1081081081081088</v>
      </c>
      <c r="L20" s="26" t="str">
        <f t="shared" ref="L20:L21" si="4">IF(K20&lt;33,"ОДНОРОДНЫЕ","НЕОДНОРОДНЫЕ")</f>
        <v>ОДНОРОДНЫЕ</v>
      </c>
      <c r="M20" s="28">
        <f t="shared" ref="M20:M21" si="5">D20*H20</f>
        <v>37000</v>
      </c>
    </row>
    <row r="21" spans="1:13" s="27" customFormat="1" x14ac:dyDescent="0.25">
      <c r="A21" s="4">
        <v>2</v>
      </c>
      <c r="B21" s="45" t="s">
        <v>32</v>
      </c>
      <c r="C21" s="26" t="s">
        <v>45</v>
      </c>
      <c r="D21" s="47">
        <v>6000</v>
      </c>
      <c r="E21" s="46">
        <v>20</v>
      </c>
      <c r="F21" s="20">
        <v>17</v>
      </c>
      <c r="G21" s="28">
        <v>18.5</v>
      </c>
      <c r="H21" s="28">
        <f t="shared" si="0"/>
        <v>18.5</v>
      </c>
      <c r="I21" s="26">
        <f t="shared" si="1"/>
        <v>3</v>
      </c>
      <c r="J21" s="26">
        <f t="shared" si="2"/>
        <v>1.5</v>
      </c>
      <c r="K21" s="26">
        <f t="shared" si="3"/>
        <v>8.1081081081081088</v>
      </c>
      <c r="L21" s="26" t="str">
        <f t="shared" si="4"/>
        <v>ОДНОРОДНЫЕ</v>
      </c>
      <c r="M21" s="28">
        <f t="shared" si="5"/>
        <v>111000</v>
      </c>
    </row>
    <row r="22" spans="1:13" s="27" customFormat="1" x14ac:dyDescent="0.25">
      <c r="A22" s="4">
        <v>3</v>
      </c>
      <c r="B22" s="45" t="s">
        <v>33</v>
      </c>
      <c r="C22" s="26" t="s">
        <v>45</v>
      </c>
      <c r="D22" s="47">
        <v>3000</v>
      </c>
      <c r="E22" s="20">
        <v>20</v>
      </c>
      <c r="F22" s="20">
        <v>17</v>
      </c>
      <c r="G22" s="28">
        <v>18.5</v>
      </c>
      <c r="H22" s="28">
        <f t="shared" ref="H22:H25" si="6">AVERAGE(E22:G22)</f>
        <v>18.5</v>
      </c>
      <c r="I22" s="26">
        <f t="shared" ref="I22:I25" si="7" xml:space="preserve"> COUNT(E22:G22)</f>
        <v>3</v>
      </c>
      <c r="J22" s="26">
        <f t="shared" ref="J22:J25" si="8">STDEV(E22:G22)</f>
        <v>1.5</v>
      </c>
      <c r="K22" s="26">
        <f t="shared" ref="K22:K25" si="9">J22/H22*100</f>
        <v>8.1081081081081088</v>
      </c>
      <c r="L22" s="26" t="str">
        <f t="shared" ref="L22:L25" si="10">IF(K22&lt;33,"ОДНОРОДНЫЕ","НЕОДНОРОДНЫЕ")</f>
        <v>ОДНОРОДНЫЕ</v>
      </c>
      <c r="M22" s="28">
        <f t="shared" ref="M22:M25" si="11">D22*H22</f>
        <v>55500</v>
      </c>
    </row>
    <row r="23" spans="1:13" s="27" customFormat="1" x14ac:dyDescent="0.25">
      <c r="A23" s="4">
        <v>4</v>
      </c>
      <c r="B23" s="45" t="s">
        <v>34</v>
      </c>
      <c r="C23" s="26" t="s">
        <v>45</v>
      </c>
      <c r="D23" s="47">
        <v>3000</v>
      </c>
      <c r="E23" s="20">
        <v>20</v>
      </c>
      <c r="F23" s="20">
        <v>17</v>
      </c>
      <c r="G23" s="28">
        <v>18.5</v>
      </c>
      <c r="H23" s="28">
        <f t="shared" si="6"/>
        <v>18.5</v>
      </c>
      <c r="I23" s="26">
        <f t="shared" si="7"/>
        <v>3</v>
      </c>
      <c r="J23" s="26">
        <f t="shared" si="8"/>
        <v>1.5</v>
      </c>
      <c r="K23" s="26">
        <f t="shared" si="9"/>
        <v>8.1081081081081088</v>
      </c>
      <c r="L23" s="26" t="str">
        <f t="shared" si="10"/>
        <v>ОДНОРОДНЫЕ</v>
      </c>
      <c r="M23" s="28">
        <f t="shared" si="11"/>
        <v>55500</v>
      </c>
    </row>
    <row r="24" spans="1:13" s="27" customFormat="1" x14ac:dyDescent="0.25">
      <c r="A24" s="4">
        <v>5</v>
      </c>
      <c r="B24" s="45" t="s">
        <v>35</v>
      </c>
      <c r="C24" s="26" t="s">
        <v>45</v>
      </c>
      <c r="D24" s="47">
        <v>500</v>
      </c>
      <c r="E24" s="20">
        <v>22</v>
      </c>
      <c r="F24" s="20">
        <v>20</v>
      </c>
      <c r="G24" s="28">
        <v>22</v>
      </c>
      <c r="H24" s="28">
        <f t="shared" si="6"/>
        <v>21.333333333333332</v>
      </c>
      <c r="I24" s="26">
        <f t="shared" si="7"/>
        <v>3</v>
      </c>
      <c r="J24" s="26">
        <f t="shared" si="8"/>
        <v>1.1547005383792515</v>
      </c>
      <c r="K24" s="26">
        <f t="shared" si="9"/>
        <v>5.4126587736527414</v>
      </c>
      <c r="L24" s="26" t="str">
        <f t="shared" si="10"/>
        <v>ОДНОРОДНЫЕ</v>
      </c>
      <c r="M24" s="28">
        <f t="shared" si="11"/>
        <v>10666.666666666666</v>
      </c>
    </row>
    <row r="25" spans="1:13" s="27" customFormat="1" ht="30" x14ac:dyDescent="0.25">
      <c r="A25" s="4">
        <v>6</v>
      </c>
      <c r="B25" s="45" t="s">
        <v>36</v>
      </c>
      <c r="C25" s="26" t="s">
        <v>45</v>
      </c>
      <c r="D25" s="47">
        <v>100</v>
      </c>
      <c r="E25" s="20">
        <v>616</v>
      </c>
      <c r="F25" s="20">
        <v>575</v>
      </c>
      <c r="G25" s="28">
        <v>615</v>
      </c>
      <c r="H25" s="28">
        <f t="shared" si="6"/>
        <v>602</v>
      </c>
      <c r="I25" s="26">
        <f t="shared" si="7"/>
        <v>3</v>
      </c>
      <c r="J25" s="26">
        <f t="shared" si="8"/>
        <v>23.388031127053001</v>
      </c>
      <c r="K25" s="26">
        <f t="shared" si="9"/>
        <v>3.8850550044938537</v>
      </c>
      <c r="L25" s="26" t="str">
        <f t="shared" si="10"/>
        <v>ОДНОРОДНЫЕ</v>
      </c>
      <c r="M25" s="28">
        <f t="shared" si="11"/>
        <v>60200</v>
      </c>
    </row>
    <row r="26" spans="1:13" s="27" customFormat="1" ht="30" x14ac:dyDescent="0.25">
      <c r="A26" s="4">
        <v>7</v>
      </c>
      <c r="B26" s="45" t="s">
        <v>37</v>
      </c>
      <c r="C26" s="26" t="s">
        <v>45</v>
      </c>
      <c r="D26" s="47">
        <v>100</v>
      </c>
      <c r="E26" s="20">
        <v>623</v>
      </c>
      <c r="F26" s="20">
        <v>575</v>
      </c>
      <c r="G26" s="28">
        <v>615</v>
      </c>
      <c r="H26" s="28">
        <f t="shared" ref="H26:H29" si="12">AVERAGE(E26:G26)</f>
        <v>604.33333333333337</v>
      </c>
      <c r="I26" s="26">
        <f t="shared" ref="I26:I29" si="13" xml:space="preserve"> COUNT(E26:G26)</f>
        <v>3</v>
      </c>
      <c r="J26" s="26">
        <f t="shared" ref="J26:J29" si="14">STDEV(E26:G26)</f>
        <v>25.716402029314544</v>
      </c>
      <c r="K26" s="26">
        <f t="shared" ref="K26:K29" si="15">J26/H26*100</f>
        <v>4.2553340368418988</v>
      </c>
      <c r="L26" s="26" t="str">
        <f t="shared" ref="L26:L29" si="16">IF(K26&lt;33,"ОДНОРОДНЫЕ","НЕОДНОРОДНЫЕ")</f>
        <v>ОДНОРОДНЫЕ</v>
      </c>
      <c r="M26" s="28">
        <f t="shared" ref="M26:M29" si="17">D26*H26</f>
        <v>60433.333333333336</v>
      </c>
    </row>
    <row r="27" spans="1:13" s="27" customFormat="1" ht="30" x14ac:dyDescent="0.25">
      <c r="A27" s="4">
        <v>8</v>
      </c>
      <c r="B27" s="45" t="s">
        <v>38</v>
      </c>
      <c r="C27" s="26" t="s">
        <v>45</v>
      </c>
      <c r="D27" s="47">
        <v>10000</v>
      </c>
      <c r="E27" s="20">
        <v>2.7</v>
      </c>
      <c r="F27" s="20">
        <v>2.2999999999999998</v>
      </c>
      <c r="G27" s="28">
        <v>2.5</v>
      </c>
      <c r="H27" s="28">
        <f t="shared" si="12"/>
        <v>2.5</v>
      </c>
      <c r="I27" s="26">
        <f t="shared" si="13"/>
        <v>3</v>
      </c>
      <c r="J27" s="26">
        <f t="shared" si="14"/>
        <v>0.20000000000000018</v>
      </c>
      <c r="K27" s="26">
        <f t="shared" si="15"/>
        <v>8.0000000000000071</v>
      </c>
      <c r="L27" s="26" t="str">
        <f t="shared" si="16"/>
        <v>ОДНОРОДНЫЕ</v>
      </c>
      <c r="M27" s="28">
        <f t="shared" si="17"/>
        <v>25000</v>
      </c>
    </row>
    <row r="28" spans="1:13" s="27" customFormat="1" ht="30" x14ac:dyDescent="0.25">
      <c r="A28" s="4">
        <v>9</v>
      </c>
      <c r="B28" s="45" t="s">
        <v>39</v>
      </c>
      <c r="C28" s="26" t="s">
        <v>45</v>
      </c>
      <c r="D28" s="47">
        <v>300</v>
      </c>
      <c r="E28" s="20">
        <v>132</v>
      </c>
      <c r="F28" s="20">
        <v>125</v>
      </c>
      <c r="G28" s="28">
        <v>133</v>
      </c>
      <c r="H28" s="28">
        <f t="shared" si="12"/>
        <v>130</v>
      </c>
      <c r="I28" s="26">
        <f t="shared" si="13"/>
        <v>3</v>
      </c>
      <c r="J28" s="26">
        <f t="shared" si="14"/>
        <v>4.358898943540674</v>
      </c>
      <c r="K28" s="26">
        <f t="shared" si="15"/>
        <v>3.3529991873389799</v>
      </c>
      <c r="L28" s="26" t="str">
        <f t="shared" si="16"/>
        <v>ОДНОРОДНЫЕ</v>
      </c>
      <c r="M28" s="28">
        <f t="shared" si="17"/>
        <v>39000</v>
      </c>
    </row>
    <row r="29" spans="1:13" s="27" customFormat="1" ht="30" x14ac:dyDescent="0.25">
      <c r="A29" s="4">
        <v>10</v>
      </c>
      <c r="B29" s="45" t="s">
        <v>40</v>
      </c>
      <c r="C29" s="26" t="s">
        <v>45</v>
      </c>
      <c r="D29" s="47">
        <v>100</v>
      </c>
      <c r="E29" s="20">
        <v>138</v>
      </c>
      <c r="F29" s="20">
        <v>125</v>
      </c>
      <c r="G29" s="28">
        <v>133</v>
      </c>
      <c r="H29" s="28">
        <f t="shared" si="12"/>
        <v>132</v>
      </c>
      <c r="I29" s="26">
        <f t="shared" si="13"/>
        <v>3</v>
      </c>
      <c r="J29" s="26">
        <f t="shared" si="14"/>
        <v>6.5574385243020004</v>
      </c>
      <c r="K29" s="26">
        <f t="shared" si="15"/>
        <v>4.9677564578045459</v>
      </c>
      <c r="L29" s="26" t="str">
        <f t="shared" si="16"/>
        <v>ОДНОРОДНЫЕ</v>
      </c>
      <c r="M29" s="28">
        <f t="shared" si="17"/>
        <v>13200</v>
      </c>
    </row>
    <row r="30" spans="1:13" s="27" customFormat="1" x14ac:dyDescent="0.25">
      <c r="A30" s="4">
        <v>11</v>
      </c>
      <c r="B30" s="45" t="s">
        <v>41</v>
      </c>
      <c r="C30" s="26" t="s">
        <v>45</v>
      </c>
      <c r="D30" s="47">
        <v>10</v>
      </c>
      <c r="E30" s="20">
        <v>11200</v>
      </c>
      <c r="F30" s="20">
        <v>10080</v>
      </c>
      <c r="G30" s="28">
        <v>10785</v>
      </c>
      <c r="H30" s="28">
        <f t="shared" ref="H30:H31" si="18">AVERAGE(E30:G30)</f>
        <v>10688.333333333334</v>
      </c>
      <c r="I30" s="26">
        <f t="shared" ref="I30:I31" si="19" xml:space="preserve"> COUNT(E30:G30)</f>
        <v>3</v>
      </c>
      <c r="J30" s="26">
        <f t="shared" ref="J30:J31" si="20">STDEV(E30:G30)</f>
        <v>566.2228654278573</v>
      </c>
      <c r="K30" s="26">
        <f t="shared" ref="K30:K31" si="21">J30/H30*100</f>
        <v>5.2975786567396588</v>
      </c>
      <c r="L30" s="26" t="str">
        <f t="shared" ref="L30:L31" si="22">IF(K30&lt;33,"ОДНОРОДНЫЕ","НЕОДНОРОДНЫЕ")</f>
        <v>ОДНОРОДНЫЕ</v>
      </c>
      <c r="M30" s="28">
        <f t="shared" ref="M30:M31" si="23">D30*H30</f>
        <v>106883.33333333334</v>
      </c>
    </row>
    <row r="31" spans="1:13" s="27" customFormat="1" ht="30" x14ac:dyDescent="0.25">
      <c r="A31" s="4">
        <v>12</v>
      </c>
      <c r="B31" s="45" t="s">
        <v>42</v>
      </c>
      <c r="C31" s="26" t="s">
        <v>45</v>
      </c>
      <c r="D31" s="48">
        <v>1500</v>
      </c>
      <c r="E31" s="20">
        <v>10.5</v>
      </c>
      <c r="F31" s="20">
        <v>9</v>
      </c>
      <c r="G31" s="28">
        <v>10</v>
      </c>
      <c r="H31" s="28">
        <f t="shared" si="18"/>
        <v>9.8333333333333339</v>
      </c>
      <c r="I31" s="26">
        <f t="shared" si="19"/>
        <v>3</v>
      </c>
      <c r="J31" s="26">
        <f t="shared" si="20"/>
        <v>0.76376261582597338</v>
      </c>
      <c r="K31" s="26">
        <f t="shared" si="21"/>
        <v>7.7670774490776946</v>
      </c>
      <c r="L31" s="26" t="str">
        <f t="shared" si="22"/>
        <v>ОДНОРОДНЫЕ</v>
      </c>
      <c r="M31" s="28">
        <f t="shared" si="23"/>
        <v>14750</v>
      </c>
    </row>
    <row r="32" spans="1:13" s="27" customFormat="1" x14ac:dyDescent="0.25">
      <c r="A32" s="4">
        <v>13</v>
      </c>
      <c r="B32" s="45" t="s">
        <v>43</v>
      </c>
      <c r="C32" s="26" t="s">
        <v>45</v>
      </c>
      <c r="D32" s="47">
        <v>2500</v>
      </c>
      <c r="E32" s="20">
        <v>30</v>
      </c>
      <c r="F32" s="20">
        <v>30</v>
      </c>
      <c r="G32" s="28">
        <v>32</v>
      </c>
      <c r="H32" s="28">
        <f t="shared" ref="H32" si="24">AVERAGE(E32:G32)</f>
        <v>30.666666666666668</v>
      </c>
      <c r="I32" s="26">
        <f t="shared" ref="I32" si="25" xml:space="preserve"> COUNT(E32:G32)</f>
        <v>3</v>
      </c>
      <c r="J32" s="26">
        <f t="shared" ref="J32" si="26">STDEV(E32:G32)</f>
        <v>1.1547005383792515</v>
      </c>
      <c r="K32" s="26">
        <f t="shared" ref="K32" si="27">J32/H32*100</f>
        <v>3.765327842541037</v>
      </c>
      <c r="L32" s="26" t="str">
        <f t="shared" ref="L32" si="28">IF(K32&lt;33,"ОДНОРОДНЫЕ","НЕОДНОРОДНЫЕ")</f>
        <v>ОДНОРОДНЫЕ</v>
      </c>
      <c r="M32" s="28">
        <f t="shared" ref="M32" si="29">D32*H32</f>
        <v>76666.666666666672</v>
      </c>
    </row>
    <row r="33" spans="1:15" s="22" customFormat="1" x14ac:dyDescent="0.25">
      <c r="A33" s="4">
        <v>14</v>
      </c>
      <c r="B33" s="45" t="s">
        <v>44</v>
      </c>
      <c r="C33" s="26" t="s">
        <v>28</v>
      </c>
      <c r="D33" s="47">
        <v>50</v>
      </c>
      <c r="E33" s="20">
        <v>560</v>
      </c>
      <c r="F33" s="20">
        <v>550</v>
      </c>
      <c r="G33" s="23">
        <v>588</v>
      </c>
      <c r="H33" s="23">
        <f t="shared" ref="H33" si="30">AVERAGE(E33:G33)</f>
        <v>566</v>
      </c>
      <c r="I33" s="21">
        <f t="shared" ref="I33" si="31" xml:space="preserve"> COUNT(E33:G33)</f>
        <v>3</v>
      </c>
      <c r="J33" s="21">
        <f t="shared" ref="J33" si="32">STDEV(E33:G33)</f>
        <v>19.697715603592208</v>
      </c>
      <c r="K33" s="21">
        <f t="shared" ref="K33" si="33">J33/H33*100</f>
        <v>3.4801617674191183</v>
      </c>
      <c r="L33" s="21" t="str">
        <f t="shared" ref="L33" si="34">IF(K33&lt;33,"ОДНОРОДНЫЕ","НЕОДНОРОДНЫЕ")</f>
        <v>ОДНОРОДНЫЕ</v>
      </c>
      <c r="M33" s="23">
        <f t="shared" ref="M33" si="35">D33*H33</f>
        <v>28300</v>
      </c>
    </row>
    <row r="34" spans="1:15" ht="15.75" x14ac:dyDescent="0.25">
      <c r="A34" s="4"/>
      <c r="B34" s="7"/>
      <c r="C34" s="18"/>
      <c r="D34" s="19"/>
      <c r="E34" s="24">
        <f>SUMPRODUCT($D$20:$D$33,E20:E33)</f>
        <v>726050</v>
      </c>
      <c r="F34" s="28">
        <f t="shared" ref="F34:G34" si="36">SUMPRODUCT($D$20:$D$33,F20:F33)</f>
        <v>652800</v>
      </c>
      <c r="G34" s="28">
        <f t="shared" si="36"/>
        <v>703450</v>
      </c>
      <c r="H34" s="16"/>
      <c r="I34" s="13"/>
      <c r="J34" s="13"/>
      <c r="K34" s="13"/>
      <c r="L34" s="13"/>
      <c r="M34" s="3">
        <f>SUM(M20:M33)</f>
        <v>694100</v>
      </c>
    </row>
    <row r="36" spans="1:15" x14ac:dyDescent="0.25">
      <c r="A36" s="36" t="s">
        <v>20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5" x14ac:dyDescent="0.25">
      <c r="A37" s="37" t="s">
        <v>19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1:15" ht="1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5" s="6" customFormat="1" x14ac:dyDescent="0.25">
      <c r="A39" s="32" t="s">
        <v>49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5"/>
      <c r="O39" s="5"/>
    </row>
    <row r="41" spans="1:15" x14ac:dyDescent="0.25">
      <c r="J41" s="10"/>
    </row>
    <row r="45" spans="1:15" x14ac:dyDescent="0.25">
      <c r="L45" s="10"/>
    </row>
  </sheetData>
  <mergeCells count="18">
    <mergeCell ref="A39:M39"/>
    <mergeCell ref="A38:M38"/>
    <mergeCell ref="J12:K12"/>
    <mergeCell ref="B14:L14"/>
    <mergeCell ref="A36:M36"/>
    <mergeCell ref="A37:M3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34">
    <cfRule type="containsText" dxfId="83" priority="124" operator="containsText" text="НЕ">
      <formula>NOT(ISERROR(SEARCH("НЕ",L34)))</formula>
    </cfRule>
    <cfRule type="containsText" dxfId="82" priority="125" operator="containsText" text="ОДНОРОДНЫЕ">
      <formula>NOT(ISERROR(SEARCH("ОДНОРОДНЫЕ",L34)))</formula>
    </cfRule>
    <cfRule type="containsText" dxfId="81" priority="126" operator="containsText" text="НЕОДНОРОДНЫЕ">
      <formula>NOT(ISERROR(SEARCH("НЕОДНОРОДНЫЕ",L34)))</formula>
    </cfRule>
  </conditionalFormatting>
  <conditionalFormatting sqref="L34">
    <cfRule type="containsText" dxfId="80" priority="121" operator="containsText" text="НЕОДНОРОДНЫЕ">
      <formula>NOT(ISERROR(SEARCH("НЕОДНОРОДНЫЕ",L34)))</formula>
    </cfRule>
    <cfRule type="containsText" dxfId="79" priority="122" operator="containsText" text="ОДНОРОДНЫЕ">
      <formula>NOT(ISERROR(SEARCH("ОДНОРОДНЫЕ",L34)))</formula>
    </cfRule>
    <cfRule type="containsText" dxfId="78" priority="123" operator="containsText" text="НЕОДНОРОДНЫЕ">
      <formula>NOT(ISERROR(SEARCH("НЕОДНОРОДНЫЕ",L34)))</formula>
    </cfRule>
  </conditionalFormatting>
  <conditionalFormatting sqref="L33">
    <cfRule type="containsText" dxfId="77" priority="76" operator="containsText" text="НЕ">
      <formula>NOT(ISERROR(SEARCH("НЕ",L33)))</formula>
    </cfRule>
    <cfRule type="containsText" dxfId="76" priority="77" operator="containsText" text="ОДНОРОДНЫЕ">
      <formula>NOT(ISERROR(SEARCH("ОДНОРОДНЫЕ",L33)))</formula>
    </cfRule>
    <cfRule type="containsText" dxfId="75" priority="78" operator="containsText" text="НЕОДНОРОДНЫЕ">
      <formula>NOT(ISERROR(SEARCH("НЕОДНОРОДНЫЕ",L33)))</formula>
    </cfRule>
  </conditionalFormatting>
  <conditionalFormatting sqref="L33">
    <cfRule type="containsText" dxfId="74" priority="73" operator="containsText" text="НЕОДНОРОДНЫЕ">
      <formula>NOT(ISERROR(SEARCH("НЕОДНОРОДНЫЕ",L33)))</formula>
    </cfRule>
    <cfRule type="containsText" dxfId="73" priority="74" operator="containsText" text="ОДНОРОДНЫЕ">
      <formula>NOT(ISERROR(SEARCH("ОДНОРОДНЫЕ",L33)))</formula>
    </cfRule>
    <cfRule type="containsText" dxfId="72" priority="75" operator="containsText" text="НЕОДНОРОДНЫЕ">
      <formula>NOT(ISERROR(SEARCH("НЕОДНОРОДНЫЕ",L33)))</formula>
    </cfRule>
  </conditionalFormatting>
  <conditionalFormatting sqref="L32">
    <cfRule type="containsText" dxfId="71" priority="64" operator="containsText" text="НЕ">
      <formula>NOT(ISERROR(SEARCH("НЕ",L32)))</formula>
    </cfRule>
    <cfRule type="containsText" dxfId="70" priority="65" operator="containsText" text="ОДНОРОДНЫЕ">
      <formula>NOT(ISERROR(SEARCH("ОДНОРОДНЫЕ",L32)))</formula>
    </cfRule>
    <cfRule type="containsText" dxfId="69" priority="66" operator="containsText" text="НЕОДНОРОДНЫЕ">
      <formula>NOT(ISERROR(SEARCH("НЕОДНОРОДНЫЕ",L32)))</formula>
    </cfRule>
  </conditionalFormatting>
  <conditionalFormatting sqref="L32">
    <cfRule type="containsText" dxfId="68" priority="61" operator="containsText" text="НЕОДНОРОДНЫЕ">
      <formula>NOT(ISERROR(SEARCH("НЕОДНОРОДНЫЕ",L32)))</formula>
    </cfRule>
    <cfRule type="containsText" dxfId="67" priority="62" operator="containsText" text="ОДНОРОДНЫЕ">
      <formula>NOT(ISERROR(SEARCH("ОДНОРОДНЫЕ",L32)))</formula>
    </cfRule>
    <cfRule type="containsText" dxfId="66" priority="63" operator="containsText" text="НЕОДНОРОДНЫЕ">
      <formula>NOT(ISERROR(SEARCH("НЕОДНОРОДНЫЕ",L32)))</formula>
    </cfRule>
  </conditionalFormatting>
  <conditionalFormatting sqref="L31">
    <cfRule type="containsText" dxfId="65" priority="58" operator="containsText" text="НЕ">
      <formula>NOT(ISERROR(SEARCH("НЕ",L31)))</formula>
    </cfRule>
    <cfRule type="containsText" dxfId="64" priority="59" operator="containsText" text="ОДНОРОДНЫЕ">
      <formula>NOT(ISERROR(SEARCH("ОДНОРОДНЫЕ",L31)))</formula>
    </cfRule>
    <cfRule type="containsText" dxfId="63" priority="60" operator="containsText" text="НЕОДНОРОДНЫЕ">
      <formula>NOT(ISERROR(SEARCH("НЕОДНОРОДНЫЕ",L31)))</formula>
    </cfRule>
  </conditionalFormatting>
  <conditionalFormatting sqref="L31">
    <cfRule type="containsText" dxfId="62" priority="55" operator="containsText" text="НЕОДНОРОДНЫЕ">
      <formula>NOT(ISERROR(SEARCH("НЕОДНОРОДНЫЕ",L31)))</formula>
    </cfRule>
    <cfRule type="containsText" dxfId="61" priority="56" operator="containsText" text="ОДНОРОДНЫЕ">
      <formula>NOT(ISERROR(SEARCH("ОДНОРОДНЫЕ",L31)))</formula>
    </cfRule>
    <cfRule type="containsText" dxfId="60" priority="57" operator="containsText" text="НЕОДНОРОДНЫЕ">
      <formula>NOT(ISERROR(SEARCH("НЕОДНОРОДНЫЕ",L31)))</formula>
    </cfRule>
  </conditionalFormatting>
  <conditionalFormatting sqref="L30">
    <cfRule type="containsText" dxfId="59" priority="52" operator="containsText" text="НЕ">
      <formula>NOT(ISERROR(SEARCH("НЕ",L30)))</formula>
    </cfRule>
    <cfRule type="containsText" dxfId="58" priority="53" operator="containsText" text="ОДНОРОДНЫЕ">
      <formula>NOT(ISERROR(SEARCH("ОДНОРОДНЫЕ",L30)))</formula>
    </cfRule>
    <cfRule type="containsText" dxfId="57" priority="54" operator="containsText" text="НЕОДНОРОДНЫЕ">
      <formula>NOT(ISERROR(SEARCH("НЕОДНОРОДНЫЕ",L30)))</formula>
    </cfRule>
  </conditionalFormatting>
  <conditionalFormatting sqref="L30">
    <cfRule type="containsText" dxfId="56" priority="49" operator="containsText" text="НЕОДНОРОДНЫЕ">
      <formula>NOT(ISERROR(SEARCH("НЕОДНОРОДНЫЕ",L30)))</formula>
    </cfRule>
    <cfRule type="containsText" dxfId="55" priority="50" operator="containsText" text="ОДНОРОДНЫЕ">
      <formula>NOT(ISERROR(SEARCH("ОДНОРОДНЫЕ",L30)))</formula>
    </cfRule>
    <cfRule type="containsText" dxfId="54" priority="51" operator="containsText" text="НЕОДНОРОДНЫЕ">
      <formula>NOT(ISERROR(SEARCH("НЕОДНОРОДНЫЕ",L30)))</formula>
    </cfRule>
  </conditionalFormatting>
  <conditionalFormatting sqref="L29">
    <cfRule type="containsText" dxfId="53" priority="46" operator="containsText" text="НЕ">
      <formula>NOT(ISERROR(SEARCH("НЕ",L29)))</formula>
    </cfRule>
    <cfRule type="containsText" dxfId="52" priority="47" operator="containsText" text="ОДНОРОДНЫЕ">
      <formula>NOT(ISERROR(SEARCH("ОДНОРОДНЫЕ",L29)))</formula>
    </cfRule>
    <cfRule type="containsText" dxfId="51" priority="48" operator="containsText" text="НЕОДНОРОДНЫЕ">
      <formula>NOT(ISERROR(SEARCH("НЕОДНОРОДНЫЕ",L29)))</formula>
    </cfRule>
  </conditionalFormatting>
  <conditionalFormatting sqref="L29">
    <cfRule type="containsText" dxfId="50" priority="43" operator="containsText" text="НЕОДНОРОДНЫЕ">
      <formula>NOT(ISERROR(SEARCH("НЕОДНОРОДНЫЕ",L29)))</formula>
    </cfRule>
    <cfRule type="containsText" dxfId="49" priority="44" operator="containsText" text="ОДНОРОДНЫЕ">
      <formula>NOT(ISERROR(SEARCH("ОДНОРОДНЫЕ",L29)))</formula>
    </cfRule>
    <cfRule type="containsText" dxfId="48" priority="45" operator="containsText" text="НЕОДНОРОДНЫЕ">
      <formula>NOT(ISERROR(SEARCH("НЕОДНОРОДНЫЕ",L29)))</formula>
    </cfRule>
  </conditionalFormatting>
  <conditionalFormatting sqref="L28">
    <cfRule type="containsText" dxfId="47" priority="40" operator="containsText" text="НЕ">
      <formula>NOT(ISERROR(SEARCH("НЕ",L28)))</formula>
    </cfRule>
    <cfRule type="containsText" dxfId="46" priority="41" operator="containsText" text="ОДНОРОДНЫЕ">
      <formula>NOT(ISERROR(SEARCH("ОДНОРОДНЫЕ",L28)))</formula>
    </cfRule>
    <cfRule type="containsText" dxfId="45" priority="42" operator="containsText" text="НЕОДНОРОДНЫЕ">
      <formula>NOT(ISERROR(SEARCH("НЕОДНОРОДНЫЕ",L28)))</formula>
    </cfRule>
  </conditionalFormatting>
  <conditionalFormatting sqref="L28">
    <cfRule type="containsText" dxfId="44" priority="37" operator="containsText" text="НЕОДНОРОДНЫЕ">
      <formula>NOT(ISERROR(SEARCH("НЕОДНОРОДНЫЕ",L28)))</formula>
    </cfRule>
    <cfRule type="containsText" dxfId="43" priority="38" operator="containsText" text="ОДНОРОДНЫЕ">
      <formula>NOT(ISERROR(SEARCH("ОДНОРОДНЫЕ",L28)))</formula>
    </cfRule>
    <cfRule type="containsText" dxfId="42" priority="39" operator="containsText" text="НЕОДНОРОДНЫЕ">
      <formula>NOT(ISERROR(SEARCH("НЕОДНОРОДНЫЕ",L28)))</formula>
    </cfRule>
  </conditionalFormatting>
  <conditionalFormatting sqref="L27">
    <cfRule type="containsText" dxfId="41" priority="34" operator="containsText" text="НЕ">
      <formula>NOT(ISERROR(SEARCH("НЕ",L27)))</formula>
    </cfRule>
    <cfRule type="containsText" dxfId="40" priority="35" operator="containsText" text="ОДНОРОДНЫЕ">
      <formula>NOT(ISERROR(SEARCH("ОДНОРОДНЫЕ",L27)))</formula>
    </cfRule>
    <cfRule type="containsText" dxfId="39" priority="36" operator="containsText" text="НЕОДНОРОДНЫЕ">
      <formula>NOT(ISERROR(SEARCH("НЕОДНОРОДНЫЕ",L27)))</formula>
    </cfRule>
  </conditionalFormatting>
  <conditionalFormatting sqref="L27">
    <cfRule type="containsText" dxfId="38" priority="31" operator="containsText" text="НЕОДНОРОДНЫЕ">
      <formula>NOT(ISERROR(SEARCH("НЕОДНОРОДНЫЕ",L27)))</formula>
    </cfRule>
    <cfRule type="containsText" dxfId="37" priority="32" operator="containsText" text="ОДНОРОДНЫЕ">
      <formula>NOT(ISERROR(SEARCH("ОДНОРОДНЫЕ",L27)))</formula>
    </cfRule>
    <cfRule type="containsText" dxfId="36" priority="33" operator="containsText" text="НЕОДНОРОДНЫЕ">
      <formula>NOT(ISERROR(SEARCH("НЕОДНОРОДНЫЕ",L27)))</formula>
    </cfRule>
  </conditionalFormatting>
  <conditionalFormatting sqref="L26">
    <cfRule type="containsText" dxfId="35" priority="28" operator="containsText" text="НЕ">
      <formula>NOT(ISERROR(SEARCH("НЕ",L26)))</formula>
    </cfRule>
    <cfRule type="containsText" dxfId="34" priority="29" operator="containsText" text="ОДНОРОДНЫЕ">
      <formula>NOT(ISERROR(SEARCH("ОДНОРОДНЫЕ",L26)))</formula>
    </cfRule>
    <cfRule type="containsText" dxfId="33" priority="30" operator="containsText" text="НЕОДНОРОДНЫЕ">
      <formula>NOT(ISERROR(SEARCH("НЕОДНОРОДНЫЕ",L26)))</formula>
    </cfRule>
  </conditionalFormatting>
  <conditionalFormatting sqref="L26">
    <cfRule type="containsText" dxfId="32" priority="25" operator="containsText" text="НЕОДНОРОДНЫЕ">
      <formula>NOT(ISERROR(SEARCH("НЕОДНОРОДНЫЕ",L26)))</formula>
    </cfRule>
    <cfRule type="containsText" dxfId="31" priority="26" operator="containsText" text="ОДНОРОДНЫЕ">
      <formula>NOT(ISERROR(SEARCH("ОДНОРОДНЫЕ",L26)))</formula>
    </cfRule>
    <cfRule type="containsText" dxfId="30" priority="27" operator="containsText" text="НЕОДНОРОДНЫЕ">
      <formula>NOT(ISERROR(SEARCH("НЕОДНОРОДНЫЕ",L26)))</formula>
    </cfRule>
  </conditionalFormatting>
  <conditionalFormatting sqref="L25">
    <cfRule type="containsText" dxfId="29" priority="22" operator="containsText" text="НЕ">
      <formula>NOT(ISERROR(SEARCH("НЕ",L25)))</formula>
    </cfRule>
    <cfRule type="containsText" dxfId="28" priority="23" operator="containsText" text="ОДНОРОДНЫЕ">
      <formula>NOT(ISERROR(SEARCH("ОДНОРОДНЫЕ",L25)))</formula>
    </cfRule>
    <cfRule type="containsText" dxfId="27" priority="24" operator="containsText" text="НЕОДНОРОДНЫЕ">
      <formula>NOT(ISERROR(SEARCH("НЕОДНОРОДНЫЕ",L25)))</formula>
    </cfRule>
  </conditionalFormatting>
  <conditionalFormatting sqref="L25">
    <cfRule type="containsText" dxfId="26" priority="19" operator="containsText" text="НЕОДНОРОДНЫЕ">
      <formula>NOT(ISERROR(SEARCH("НЕОДНОРОДНЫЕ",L25)))</formula>
    </cfRule>
    <cfRule type="containsText" dxfId="25" priority="20" operator="containsText" text="ОДНОРОДНЫЕ">
      <formula>NOT(ISERROR(SEARCH("ОДНОРОДНЫЕ",L25)))</formula>
    </cfRule>
    <cfRule type="containsText" dxfId="24" priority="21" operator="containsText" text="НЕОДНОРОДНЫЕ">
      <formula>NOT(ISERROR(SEARCH("НЕОДНОРОДНЫЕ",L25)))</formula>
    </cfRule>
  </conditionalFormatting>
  <conditionalFormatting sqref="L24">
    <cfRule type="containsText" dxfId="23" priority="16" operator="containsText" text="НЕ">
      <formula>NOT(ISERROR(SEARCH("НЕ",L24)))</formula>
    </cfRule>
    <cfRule type="containsText" dxfId="22" priority="17" operator="containsText" text="ОДНОРОДНЫЕ">
      <formula>NOT(ISERROR(SEARCH("ОДНОРОДНЫЕ",L24)))</formula>
    </cfRule>
    <cfRule type="containsText" dxfId="21" priority="18" operator="containsText" text="НЕОДНОРОДНЫЕ">
      <formula>NOT(ISERROR(SEARCH("НЕОДНОРОДНЫЕ",L24)))</formula>
    </cfRule>
  </conditionalFormatting>
  <conditionalFormatting sqref="L24">
    <cfRule type="containsText" dxfId="20" priority="13" operator="containsText" text="НЕОДНОРОДНЫЕ">
      <formula>NOT(ISERROR(SEARCH("НЕОДНОРОДНЫЕ",L24)))</formula>
    </cfRule>
    <cfRule type="containsText" dxfId="19" priority="14" operator="containsText" text="ОДНОРОДНЫЕ">
      <formula>NOT(ISERROR(SEARCH("ОДНОРОДНЫЕ",L24)))</formula>
    </cfRule>
    <cfRule type="containsText" dxfId="18" priority="15" operator="containsText" text="НЕОДНОРОДНЫЕ">
      <formula>NOT(ISERROR(SEARCH("НЕОДНОРОДНЫЕ",L24)))</formula>
    </cfRule>
  </conditionalFormatting>
  <conditionalFormatting sqref="L23">
    <cfRule type="containsText" dxfId="17" priority="10" operator="containsText" text="НЕ">
      <formula>NOT(ISERROR(SEARCH("НЕ",L23)))</formula>
    </cfRule>
    <cfRule type="containsText" dxfId="16" priority="11" operator="containsText" text="ОДНОРОДНЫЕ">
      <formula>NOT(ISERROR(SEARCH("ОДНОРОДНЫЕ",L23)))</formula>
    </cfRule>
    <cfRule type="containsText" dxfId="15" priority="12" operator="containsText" text="НЕОДНОРОДНЫЕ">
      <formula>NOT(ISERROR(SEARCH("НЕОДНОРОДНЫЕ",L23)))</formula>
    </cfRule>
  </conditionalFormatting>
  <conditionalFormatting sqref="L23">
    <cfRule type="containsText" dxfId="14" priority="7" operator="containsText" text="НЕОДНОРОДНЫЕ">
      <formula>NOT(ISERROR(SEARCH("НЕОДНОРОДНЫЕ",L23)))</formula>
    </cfRule>
    <cfRule type="containsText" dxfId="13" priority="8" operator="containsText" text="ОДНОРОДНЫЕ">
      <formula>NOT(ISERROR(SEARCH("ОДНОРОДНЫЕ",L23)))</formula>
    </cfRule>
    <cfRule type="containsText" dxfId="12" priority="9" operator="containsText" text="НЕОДНОРОДНЫЕ">
      <formula>NOT(ISERROR(SEARCH("НЕОДНОРОДНЫЕ",L23)))</formula>
    </cfRule>
  </conditionalFormatting>
  <conditionalFormatting sqref="L20:L22">
    <cfRule type="containsText" dxfId="11" priority="4" operator="containsText" text="НЕ">
      <formula>NOT(ISERROR(SEARCH("НЕ",L20)))</formula>
    </cfRule>
    <cfRule type="containsText" dxfId="10" priority="5" operator="containsText" text="ОДНОРОДНЫЕ">
      <formula>NOT(ISERROR(SEARCH("ОДНОРОДНЫЕ",L20)))</formula>
    </cfRule>
    <cfRule type="containsText" dxfId="9" priority="6" operator="containsText" text="НЕОДНОРОДНЫЕ">
      <formula>NOT(ISERROR(SEARCH("НЕОДНОРОДНЫЕ",L20)))</formula>
    </cfRule>
  </conditionalFormatting>
  <conditionalFormatting sqref="L20:L22">
    <cfRule type="containsText" dxfId="8" priority="1" operator="containsText" text="НЕОДНОРОДНЫЕ">
      <formula>NOT(ISERROR(SEARCH("НЕОДНОРОДНЫЕ",L20)))</formula>
    </cfRule>
    <cfRule type="containsText" dxfId="7" priority="2" operator="containsText" text="ОДНОРОДНЫЕ">
      <formula>NOT(ISERROR(SEARCH("ОДНОРОДНЫЕ",L20)))</formula>
    </cfRule>
    <cfRule type="containsText" dxfId="6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2024-01-16T06:15:25Z</dcterms:modified>
</cp:coreProperties>
</file>