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 l="1"/>
  <c r="H20" i="1"/>
  <c r="I20" i="1"/>
  <c r="J20" i="1"/>
  <c r="E21" i="1"/>
  <c r="K20" i="1" l="1"/>
  <c r="L20" i="1" s="1"/>
  <c r="M20" i="1"/>
  <c r="M21" i="1" l="1"/>
  <c r="C17" i="1" l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<sst xmlns="http://schemas.openxmlformats.org/spreadsheetml/2006/main" count="38" uniqueCount="36">
  <si>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</si>
  <si>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</si>
  <si>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</si>
  <si>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</si>
  <si>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</si>
  <si>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</si>
  <si>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</si>
  <si>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</si>
  <si>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</si>
  <si>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</si>
  <si>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</si>
  <si>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</si>
  <si>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</si>
  <si>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</si>
  <si>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</si>
  <si>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</si>
  <si>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</si>
  <si>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</si>
  <si>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</si>
  <si>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</si>
  <si>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</si>
  <si>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</si>
  <si>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</si>
  <si>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</si>
  <si>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</si>
  <si>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</si>
  <si>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</si>
  <si>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</si>
  <si>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005-24</t>
  </si>
  <si>
    <t>упак</t>
  </si>
  <si>
    <t>Экспресс-тест для качественного иммунохроматографического определения антигена коронавируса SARS-CoV-2 в биологическом материале</t>
  </si>
  <si>
    <t>на поставку экспресс-тестов для иммунохроматографического определения антигена коронавируса SARS-CoV-2 в биологическом материале</t>
  </si>
  <si>
    <t>Исходя из имеющегося у Заказчика объёма финансового обеспечения для осуществления закупки НМЦД устанавливается в размере 550000 руб. (пятьсот пятьдесят тысяч рублей 00 копеек)</t>
  </si>
  <si>
    <t>вх. № 63 от 12.01.2024</t>
  </si>
  <si>
    <t>вх. № 64 от 12.01.2024</t>
  </si>
  <si>
    <t>вх. № 65 от 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</si>
</sst>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H29" sqref="H29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E2" s="8"/>
      <c r="F2" s="8"/>
      <c r="G2" s="8"/>
      <c r="H2" s="8"/>
      <c r="I2" s="6"/>
      <c r="J2" s="6"/>
      <c r="K2" s="6"/>
      <c r="L2" s="6"/>
      <c r="M2" s="12" t="s">
        <v>22</v>
      </c>
    </row>
    <row r="3" spans="2:13" x14ac:dyDescent="0.25">
      <c r="E3" s="31" t="s">
        <v>31</v>
      </c>
      <c r="F3" s="31"/>
      <c r="G3" s="31"/>
      <c r="H3" s="31"/>
      <c r="I3" s="31"/>
      <c r="J3" s="31"/>
      <c r="K3" s="31"/>
      <c r="L3" s="31"/>
      <c r="M3" s="31"/>
    </row>
    <row r="4" spans="2:13" x14ac:dyDescent="0.25">
      <c r="E4" s="8"/>
      <c r="F4" s="8"/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E5" s="8"/>
      <c r="F5" s="8"/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E6" s="8"/>
      <c r="F6" s="8"/>
      <c r="G6" s="8"/>
      <c r="H6" s="8"/>
      <c r="I6" s="6"/>
      <c r="J6" s="6"/>
      <c r="K6" s="6"/>
      <c r="L6" s="6"/>
      <c r="M6" s="12" t="s">
        <v>28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5" t="s">
        <v>17</v>
      </c>
      <c r="K12" s="35"/>
      <c r="M12" s="1" t="s">
        <v>15</v>
      </c>
    </row>
    <row r="14" spans="2:13" x14ac:dyDescent="0.25">
      <c r="B14" s="35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3" hidden="1" x14ac:dyDescent="0.25"/>
    <row r="17" spans="1:15" ht="54.6" customHeight="1" x14ac:dyDescent="0.25">
      <c r="A17" s="39" t="s">
        <v>11</v>
      </c>
      <c r="B17" s="40"/>
      <c r="C17" s="41">
        <f>SUM(M20:M20)</f>
        <v>571666.66666666674</v>
      </c>
      <c r="D17" s="42"/>
      <c r="E17" s="28" t="s">
        <v>33</v>
      </c>
      <c r="F17" s="28" t="s">
        <v>34</v>
      </c>
      <c r="G17" s="28" t="s">
        <v>35</v>
      </c>
      <c r="H17" s="16"/>
      <c r="I17" s="13"/>
      <c r="J17" s="13"/>
      <c r="K17" s="13"/>
      <c r="L17" s="13"/>
      <c r="M17" s="16"/>
    </row>
    <row r="18" spans="1:15" ht="30" customHeight="1" x14ac:dyDescent="0.25">
      <c r="A18" s="29" t="s">
        <v>0</v>
      </c>
      <c r="B18" s="29" t="s">
        <v>1</v>
      </c>
      <c r="C18" s="29" t="s">
        <v>2</v>
      </c>
      <c r="D18" s="29"/>
      <c r="E18" s="16" t="s">
        <v>25</v>
      </c>
      <c r="F18" s="16" t="s">
        <v>26</v>
      </c>
      <c r="G18" s="16" t="s">
        <v>27</v>
      </c>
      <c r="H18" s="43" t="s">
        <v>12</v>
      </c>
      <c r="I18" s="29" t="s">
        <v>8</v>
      </c>
      <c r="J18" s="29" t="s">
        <v>9</v>
      </c>
      <c r="K18" s="29" t="s">
        <v>10</v>
      </c>
      <c r="L18" s="29" t="s">
        <v>6</v>
      </c>
      <c r="M18" s="38" t="s">
        <v>7</v>
      </c>
    </row>
    <row r="19" spans="1:15" x14ac:dyDescent="0.25">
      <c r="A19" s="30"/>
      <c r="B19" s="30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4"/>
      <c r="I19" s="29"/>
      <c r="J19" s="29"/>
      <c r="K19" s="29"/>
      <c r="L19" s="29"/>
      <c r="M19" s="38"/>
    </row>
    <row r="20" spans="1:15" s="22" customFormat="1" ht="60" x14ac:dyDescent="0.25">
      <c r="A20" s="4">
        <v>1</v>
      </c>
      <c r="B20" s="45" t="s">
        <v>30</v>
      </c>
      <c r="C20" s="25" t="s">
        <v>29</v>
      </c>
      <c r="D20" s="27">
        <v>200</v>
      </c>
      <c r="E20" s="26">
        <v>2875</v>
      </c>
      <c r="F20" s="20">
        <v>2750</v>
      </c>
      <c r="G20" s="23">
        <v>2950</v>
      </c>
      <c r="H20" s="23">
        <f t="shared" ref="H20" si="0">AVERAGE(E20:G20)</f>
        <v>2858.3333333333335</v>
      </c>
      <c r="I20" s="21">
        <f t="shared" ref="I20" si="1" xml:space="preserve"> COUNT(E20:G20)</f>
        <v>3</v>
      </c>
      <c r="J20" s="21">
        <f t="shared" ref="J20" si="2">STDEV(E20:G20)</f>
        <v>101.0362971081845</v>
      </c>
      <c r="K20" s="21">
        <f t="shared" ref="K20" si="3">J20/H20*100</f>
        <v>3.5347975664670961</v>
      </c>
      <c r="L20" s="21" t="str">
        <f t="shared" ref="L20" si="4">IF(K20&lt;33,"ОДНОРОДНЫЕ","НЕОДНОРОДНЫЕ")</f>
        <v>ОДНОРОДНЫЕ</v>
      </c>
      <c r="M20" s="23">
        <f t="shared" ref="M20" si="5">D20*H20</f>
        <v>571666.66666666674</v>
      </c>
    </row>
    <row r="21" spans="1:15" ht="15.75" x14ac:dyDescent="0.25">
      <c r="A21" s="4"/>
      <c r="B21" s="7"/>
      <c r="C21" s="18"/>
      <c r="D21" s="19"/>
      <c r="E21" s="26">
        <f>SUMPRODUCT($D$20:$D$20,E20:E20)</f>
        <v>575000</v>
      </c>
      <c r="F21" s="24">
        <f>SUMPRODUCT($D$20:$D$20,F20:F20)</f>
        <v>550000</v>
      </c>
      <c r="G21" s="24">
        <f>SUMPRODUCT($D$20:$D$20,G20:G20)</f>
        <v>590000</v>
      </c>
      <c r="H21" s="16"/>
      <c r="I21" s="13"/>
      <c r="J21" s="13"/>
      <c r="K21" s="13"/>
      <c r="L21" s="13"/>
      <c r="M21" s="3">
        <f>SUM(M20:M20)</f>
        <v>571666.66666666674</v>
      </c>
    </row>
    <row r="23" spans="1:15" x14ac:dyDescent="0.25">
      <c r="A23" s="36" t="s">
        <v>20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5" x14ac:dyDescent="0.25">
      <c r="A24" s="37" t="s">
        <v>19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5" ht="15" customHeigh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5" s="6" customFormat="1" x14ac:dyDescent="0.25">
      <c r="A26" s="32" t="s">
        <v>32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5"/>
      <c r="O26" s="5"/>
    </row>
    <row r="28" spans="1:15" x14ac:dyDescent="0.25">
      <c r="J28" s="10"/>
    </row>
    <row r="32" spans="1:15" x14ac:dyDescent="0.25">
      <c r="L32" s="10"/>
    </row>
  </sheetData>
  <mergeCells count="18">
    <mergeCell ref="L18:L19"/>
    <mergeCell ref="A18:A19"/>
    <mergeCell ref="B18:B19"/>
    <mergeCell ref="C18:D18"/>
    <mergeCell ref="E3:M3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</mergeCells>
  <conditionalFormatting sqref="L21">
    <cfRule type="containsText" dxfId="11" priority="58" operator="containsText" text="НЕ">
      <formula>NOT(ISERROR(SEARCH("НЕ",L21)))</formula>
    </cfRule>
    <cfRule type="containsText" dxfId="10" priority="59" operator="containsText" text="ОДНОРОДНЫЕ">
      <formula>NOT(ISERROR(SEARCH("ОДНОРОДНЫЕ",L21)))</formula>
    </cfRule>
    <cfRule type="containsText" dxfId="9" priority="60" operator="containsText" text="НЕОДНОРОДНЫЕ">
      <formula>NOT(ISERROR(SEARCH("НЕОДНОРОДНЫЕ",L21)))</formula>
    </cfRule>
  </conditionalFormatting>
  <conditionalFormatting sqref="L21">
    <cfRule type="containsText" dxfId="8" priority="55" operator="containsText" text="НЕОДНОРОДНЫЕ">
      <formula>NOT(ISERROR(SEARCH("НЕОДНОРОДНЫЕ",L21)))</formula>
    </cfRule>
    <cfRule type="containsText" dxfId="7" priority="56" operator="containsText" text="ОДНОРОДНЫЕ">
      <formula>NOT(ISERROR(SEARCH("ОДНОРОДНЫЕ",L21)))</formula>
    </cfRule>
    <cfRule type="containsText" dxfId="6" priority="57" operator="containsText" text="НЕОДНОРОДНЫЕ">
      <formula>NOT(ISERROR(SEARCH("НЕОДНОРОДНЫЕ",L21)))</formula>
    </cfRule>
  </conditionalFormatting>
  <conditionalFormatting sqref="L20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2024-01-12T08:20:04Z</dcterms:modified>
</cp:coreProperties>
</file>