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G18" i="1" l="1"/>
  <c r="F18" i="1" l="1"/>
  <c r="E18" i="1"/>
  <c r="L17" i="1" l="1"/>
  <c r="K17" i="1"/>
  <c r="J17" i="1"/>
  <c r="O17" i="1" s="1"/>
  <c r="M17" i="1" l="1"/>
  <c r="N17" i="1" s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<sst xmlns="http://schemas.openxmlformats.org/spreadsheetml/2006/main" count="41" uniqueCount="37">
  <si>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</si>
  <si>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</si>
  <si>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</si>
  <si>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</si>
  <si>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</si>
  <si>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</si>
  <si>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</si>
  <si>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</si>
  <si>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</si>
  <si>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</si>
  <si>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</si>
  <si>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</si>
  <si>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</si>
  <si>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</si>
  <si>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</si>
  <si>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</si>
  <si>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</si>
  <si>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</si>
  <si>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</si>
  <si>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</si>
  <si>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</si>
  <si>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</si>
  <si>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</si>
  <si>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</si>
  <si>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</si>
  <si>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</si>
  <si>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</si>
  <si>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</si>
  <si>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Бахилы тканевые многократного использования</t>
  </si>
  <si>
    <t>пара</t>
  </si>
  <si>
    <t>КП вх. 451 от 21.02.2024</t>
  </si>
  <si>
    <t>КП вх. 351 от 13.02.2024</t>
  </si>
  <si>
    <t>КП вх. 352 от 13.02.2024</t>
  </si>
  <si>
    <t>КП вх. 353 от 13.02.2024</t>
  </si>
  <si>
    <t>№ 031-24</t>
  </si>
  <si>
    <t>на поставку бахил тканевых многократного использования  путем запроса котировок в электронной форме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</si>
  <si>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320000 руб. (триста двадцать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</si>
</sst>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85" zoomScaleNormal="85" zoomScalePageLayoutView="70" workbookViewId="0">
      <selection activeCell="E29" sqref="E29"/>
    </sheetView>
  </sheetViews>
  <sheetFormatPr defaultRowHeight="15" x14ac:dyDescent="0.25"/>
  <cols>
    <col min="1" max="1" width="9.140625" style="9"/>
    <col min="2" max="2" width="32" style="9" customWidth="1"/>
    <col min="3" max="4" width="9.140625" style="9"/>
    <col min="5" max="8" width="17.85546875" style="1" customWidth="1"/>
    <col min="9" max="9" width="14.42578125" style="1" hidden="1" customWidth="1"/>
    <col min="10" max="10" width="13.7109375" style="1" customWidth="1"/>
    <col min="11" max="11" width="9.42578125" style="9" customWidth="1"/>
    <col min="12" max="12" width="12.5703125" style="9" customWidth="1"/>
    <col min="13" max="13" width="10.28515625" style="9" customWidth="1"/>
    <col min="14" max="14" width="21.140625" style="9" customWidth="1"/>
    <col min="15" max="15" width="13.28515625" style="1" customWidth="1"/>
    <col min="16" max="16384" width="9.140625" style="4"/>
  </cols>
  <sheetData>
    <row r="1" spans="1:15" x14ac:dyDescent="0.25">
      <c r="O1" s="13" t="s">
        <v>26</v>
      </c>
    </row>
    <row r="2" spans="1:15" x14ac:dyDescent="0.25">
      <c r="O2" s="13" t="s">
        <v>27</v>
      </c>
    </row>
    <row r="3" spans="1:15" x14ac:dyDescent="0.25">
      <c r="O3" s="13" t="s">
        <v>35</v>
      </c>
    </row>
    <row r="4" spans="1:15" x14ac:dyDescent="0.25">
      <c r="O4" s="14" t="s">
        <v>34</v>
      </c>
    </row>
    <row r="5" spans="1:15" x14ac:dyDescent="0.25">
      <c r="O5" s="2" t="s">
        <v>15</v>
      </c>
    </row>
    <row r="6" spans="1:15" x14ac:dyDescent="0.25">
      <c r="O6" s="3" t="s">
        <v>20</v>
      </c>
    </row>
    <row r="7" spans="1:15" x14ac:dyDescent="0.25">
      <c r="O7" s="3" t="s">
        <v>16</v>
      </c>
    </row>
    <row r="9" spans="1:15" ht="28.9" customHeight="1" x14ac:dyDescent="0.25">
      <c r="L9" s="21" t="s">
        <v>19</v>
      </c>
      <c r="M9" s="21"/>
      <c r="O9" s="1" t="s">
        <v>17</v>
      </c>
    </row>
    <row r="11" spans="1:15" x14ac:dyDescent="0.25">
      <c r="B11" s="21" t="s">
        <v>18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5" hidden="1" x14ac:dyDescent="0.25"/>
    <row r="14" spans="1:15" s="9" customFormat="1" ht="48.75" customHeight="1" x14ac:dyDescent="0.25">
      <c r="A14" s="24"/>
      <c r="B14" s="25"/>
      <c r="C14" s="26"/>
      <c r="D14" s="25"/>
      <c r="E14" s="10" t="s">
        <v>30</v>
      </c>
      <c r="F14" s="18" t="s">
        <v>31</v>
      </c>
      <c r="G14" s="18" t="s">
        <v>32</v>
      </c>
      <c r="H14" s="18" t="s">
        <v>33</v>
      </c>
      <c r="I14" s="11"/>
      <c r="J14" s="10"/>
      <c r="K14" s="8"/>
      <c r="L14" s="8"/>
      <c r="M14" s="8"/>
      <c r="N14" s="8"/>
      <c r="O14" s="10"/>
    </row>
    <row r="15" spans="1:15" s="9" customFormat="1" ht="30" customHeight="1" x14ac:dyDescent="0.25">
      <c r="A15" s="19" t="s">
        <v>0</v>
      </c>
      <c r="B15" s="19" t="s">
        <v>1</v>
      </c>
      <c r="C15" s="19" t="s">
        <v>2</v>
      </c>
      <c r="D15" s="19"/>
      <c r="E15" s="10" t="s">
        <v>5</v>
      </c>
      <c r="F15" s="10" t="s">
        <v>7</v>
      </c>
      <c r="G15" s="10" t="s">
        <v>8</v>
      </c>
      <c r="H15" s="10" t="s">
        <v>21</v>
      </c>
      <c r="I15" s="10" t="s">
        <v>22</v>
      </c>
      <c r="J15" s="27" t="s">
        <v>14</v>
      </c>
      <c r="K15" s="19" t="s">
        <v>11</v>
      </c>
      <c r="L15" s="19" t="s">
        <v>12</v>
      </c>
      <c r="M15" s="19" t="s">
        <v>13</v>
      </c>
      <c r="N15" s="19" t="s">
        <v>9</v>
      </c>
      <c r="O15" s="23" t="s">
        <v>10</v>
      </c>
    </row>
    <row r="16" spans="1:15" s="9" customFormat="1" ht="30" x14ac:dyDescent="0.25">
      <c r="A16" s="19"/>
      <c r="B16" s="19"/>
      <c r="C16" s="8" t="s">
        <v>3</v>
      </c>
      <c r="D16" s="8" t="s">
        <v>4</v>
      </c>
      <c r="E16" s="10" t="s">
        <v>6</v>
      </c>
      <c r="F16" s="10" t="s">
        <v>6</v>
      </c>
      <c r="G16" s="10" t="s">
        <v>6</v>
      </c>
      <c r="H16" s="10" t="s">
        <v>6</v>
      </c>
      <c r="I16" s="10" t="s">
        <v>6</v>
      </c>
      <c r="J16" s="28"/>
      <c r="K16" s="19"/>
      <c r="L16" s="19"/>
      <c r="M16" s="19"/>
      <c r="N16" s="19"/>
      <c r="O16" s="23"/>
    </row>
    <row r="17" spans="1:15" s="9" customFormat="1" ht="40.5" customHeight="1" x14ac:dyDescent="0.25">
      <c r="A17" s="8">
        <v>1</v>
      </c>
      <c r="B17" s="17" t="s">
        <v>28</v>
      </c>
      <c r="C17" s="12" t="s">
        <v>29</v>
      </c>
      <c r="D17" s="5">
        <v>4000</v>
      </c>
      <c r="E17" s="16">
        <v>80</v>
      </c>
      <c r="F17" s="16">
        <v>121</v>
      </c>
      <c r="G17" s="16">
        <v>174</v>
      </c>
      <c r="H17" s="10">
        <v>120</v>
      </c>
      <c r="I17" s="10"/>
      <c r="J17" s="10">
        <f t="shared" ref="J17" si="0">AVERAGE(E17:I17)</f>
        <v>123.75</v>
      </c>
      <c r="K17" s="8">
        <f t="shared" ref="K17" si="1">COUNT(E17:I17)</f>
        <v>4</v>
      </c>
      <c r="L17" s="8">
        <f t="shared" ref="L17" si="2">STDEV(E17:I17)</f>
        <v>38.560558433024106</v>
      </c>
      <c r="M17" s="8">
        <f t="shared" ref="M17" si="3">L17/J17*100</f>
        <v>31.160047218605335</v>
      </c>
      <c r="N17" s="8" t="str">
        <f t="shared" ref="N17" si="4">IF(M17&lt;33,"ОДНОРОДНЫЕ","НЕОДНОРОДНЫЕ")</f>
        <v>ОДНОРОДНЫЕ</v>
      </c>
      <c r="O17" s="15">
        <f>D17*J17</f>
        <v>495000</v>
      </c>
    </row>
    <row r="18" spans="1:15" s="9" customFormat="1" ht="14.45" customHeight="1" x14ac:dyDescent="0.25">
      <c r="A18" s="8"/>
      <c r="B18" s="6" t="s">
        <v>24</v>
      </c>
      <c r="C18" s="8"/>
      <c r="D18" s="7"/>
      <c r="E18" s="10">
        <f>SUMPRODUCT($D$17:$D$17,E17:E17)</f>
        <v>320000</v>
      </c>
      <c r="F18" s="10">
        <f>SUMPRODUCT($D$17:$D$17,F17:F17)</f>
        <v>484000</v>
      </c>
      <c r="G18" s="10">
        <f>SUMPRODUCT($D$17:$D$17,G17:G17)</f>
        <v>696000</v>
      </c>
      <c r="H18" s="18">
        <f>SUMPRODUCT($D$17:$D$17,H17:H17)</f>
        <v>480000</v>
      </c>
      <c r="I18" s="10"/>
      <c r="J18" s="10"/>
      <c r="K18" s="8"/>
      <c r="L18" s="8"/>
      <c r="M18" s="8"/>
      <c r="N18" s="8"/>
      <c r="O18" s="10"/>
    </row>
    <row r="19" spans="1:15" hidden="1" x14ac:dyDescent="0.25"/>
    <row r="21" spans="1:15" x14ac:dyDescent="0.25">
      <c r="A21" s="22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x14ac:dyDescent="0.25">
      <c r="A22" s="22" t="s">
        <v>23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s="9" customFormat="1" x14ac:dyDescent="0.2">
      <c r="A24" s="20" t="s">
        <v>36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</sheetData>
  <mergeCells count="17">
    <mergeCell ref="L9:M9"/>
    <mergeCell ref="B11:N11"/>
    <mergeCell ref="A21:O21"/>
    <mergeCell ref="A22:O22"/>
    <mergeCell ref="A23:O23"/>
    <mergeCell ref="O15:O16"/>
    <mergeCell ref="A14:B14"/>
    <mergeCell ref="C14:D14"/>
    <mergeCell ref="J15:J16"/>
    <mergeCell ref="K15:K16"/>
    <mergeCell ref="L15:L16"/>
    <mergeCell ref="M15:M16"/>
    <mergeCell ref="N15:N16"/>
    <mergeCell ref="A15:A16"/>
    <mergeCell ref="B15:B16"/>
    <mergeCell ref="C15:D15"/>
    <mergeCell ref="A24:O24"/>
  </mergeCells>
  <conditionalFormatting sqref="N18">
    <cfRule type="containsText" dxfId="11" priority="16" operator="containsText" text="НЕ">
      <formula>NOT(ISERROR(SEARCH("НЕ",N18)))</formula>
    </cfRule>
    <cfRule type="containsText" dxfId="10" priority="17" operator="containsText" text="ОДНОРОДНЫЕ">
      <formula>NOT(ISERROR(SEARCH("ОДНОРОДНЫЕ",N18)))</formula>
    </cfRule>
    <cfRule type="containsText" dxfId="9" priority="18" operator="containsText" text="НЕОДНОРОДНЫЕ">
      <formula>NOT(ISERROR(SEARCH("НЕОДНОРОДНЫЕ",N18)))</formula>
    </cfRule>
  </conditionalFormatting>
  <conditionalFormatting sqref="N18">
    <cfRule type="containsText" dxfId="8" priority="13" operator="containsText" text="НЕОДНОРОДНЫЕ">
      <formula>NOT(ISERROR(SEARCH("НЕОДНОРОДНЫЕ",N18)))</formula>
    </cfRule>
    <cfRule type="containsText" dxfId="7" priority="14" operator="containsText" text="ОДНОРОДНЫЕ">
      <formula>NOT(ISERROR(SEARCH("ОДНОРОДНЫЕ",N18)))</formula>
    </cfRule>
    <cfRule type="containsText" dxfId="6" priority="15" operator="containsText" text="НЕОДНОРОДНЫЕ">
      <formula>NOT(ISERROR(SEARCH("НЕОДНОРОДНЫЕ",N18)))</formula>
    </cfRule>
  </conditionalFormatting>
  <conditionalFormatting sqref="N17">
    <cfRule type="containsText" dxfId="5" priority="10" operator="containsText" text="НЕ">
      <formula>NOT(ISERROR(SEARCH("НЕ",N17)))</formula>
    </cfRule>
    <cfRule type="containsText" dxfId="4" priority="11" operator="containsText" text="ОДНОРОДНЫЕ">
      <formula>NOT(ISERROR(SEARCH("ОДНОРОДНЫЕ",N17)))</formula>
    </cfRule>
    <cfRule type="containsText" dxfId="3" priority="12" operator="containsText" text="НЕОДНОРОДНЫЕ">
      <formula>NOT(ISERROR(SEARCH("НЕОДНОРОДНЫЕ",N17)))</formula>
    </cfRule>
  </conditionalFormatting>
  <conditionalFormatting sqref="N17">
    <cfRule type="containsText" dxfId="2" priority="7" operator="containsText" text="НЕОДНОРОДНЫЕ">
      <formula>NOT(ISERROR(SEARCH("НЕОДНОРОДНЫЕ",N17)))</formula>
    </cfRule>
    <cfRule type="containsText" dxfId="1" priority="8" operator="containsText" text="ОДНОРОДНЫЕ">
      <formula>NOT(ISERROR(SEARCH("ОДНОРОДНЫЕ",N17)))</formula>
    </cfRule>
    <cfRule type="containsText" dxfId="0" priority="9" operator="containsText" text="НЕОДНОРОДНЫЕ">
      <formula>NOT(ISERROR(SEARCH("НЕОДНОРОДНЫЕ",N17)))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2024-02-21T11:45:21Z</dcterms:modified>
</cp:coreProperties>
</file>