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O20" i="1" s="1"/>
  <c r="P20" i="1" s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L24" i="1"/>
  <c r="Q24" i="1" s="1"/>
  <c r="M24" i="1"/>
  <c r="N24" i="1"/>
  <c r="O23" i="1" l="1"/>
  <c r="P23" i="1" s="1"/>
  <c r="O21" i="1"/>
  <c r="P21" i="1" s="1"/>
  <c r="O24" i="1"/>
  <c r="P24" i="1" s="1"/>
  <c r="L26" i="1"/>
  <c r="M26" i="1"/>
  <c r="N26" i="1"/>
  <c r="L27" i="1"/>
  <c r="Q27" i="1" s="1"/>
  <c r="M27" i="1"/>
  <c r="N27" i="1"/>
  <c r="L28" i="1"/>
  <c r="Q28" i="1" s="1"/>
  <c r="M28" i="1"/>
  <c r="N28" i="1"/>
  <c r="O28" i="1" s="1"/>
  <c r="P28" i="1" s="1"/>
  <c r="L29" i="1"/>
  <c r="Q29" i="1" s="1"/>
  <c r="M29" i="1"/>
  <c r="N29" i="1"/>
  <c r="O29" i="1" l="1"/>
  <c r="P29" i="1" s="1"/>
  <c r="O27" i="1"/>
  <c r="P27" i="1" s="1"/>
  <c r="O26" i="1"/>
  <c r="P26" i="1" s="1"/>
  <c r="Q26" i="1"/>
  <c r="L25" i="1"/>
  <c r="Q25" i="1" s="1"/>
  <c r="C17" i="1" s="1"/>
  <c r="M25" i="1"/>
  <c r="N25" i="1"/>
  <c r="O25" i="1" l="1"/>
  <c r="P25" i="1" s="1"/>
</calcChain>
</file>

<file path=xl/sharedStrings.xml><?xml version="1.0" encoding="utf-8"?>
<sst xmlns="http://schemas.openxmlformats.org/spreadsheetml/2006/main" count="65" uniqueCount="45">
  <si>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</si>
  <si>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</si>
  <si>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</si>
  <si>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</si>
  <si>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</si>
  <si>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</si>
  <si>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</si>
  <si>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</si>
  <si>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</si>
  <si>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</si>
  <si>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</si>
  <si>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</si>
  <si>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</si>
  <si>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</si>
  <si>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</si>
  <si>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</si>
  <si>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</si>
  <si>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</si>
  <si>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</si>
  <si>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</si>
  <si>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</si>
  <si>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</si>
  <si>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</si>
  <si>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</si>
  <si>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</si>
  <si>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</si>
  <si>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</si>
  <si>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</si>
  <si>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</si>
  <si>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</si>
  <si>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</si>
  <si>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</si>
  <si>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</si>
  <si>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 xml:space="preserve">Октреотид </t>
  </si>
  <si>
    <t>Дексаметазон</t>
  </si>
  <si>
    <t xml:space="preserve">Преднизолон </t>
  </si>
  <si>
    <t>Тиамазол</t>
  </si>
  <si>
    <t xml:space="preserve">Левотироксин натрия </t>
  </si>
  <si>
    <r>
      <t xml:space="preserve">Окситоцин                        </t>
    </r>
    <r>
      <rPr>
        <b/>
        <sz val="11"/>
        <color rgb="FF000000"/>
        <rFont val="Times New Roman"/>
        <family val="1"/>
        <charset val="204"/>
      </rPr>
      <t xml:space="preserve">  </t>
    </r>
  </si>
  <si>
    <t>Шт.</t>
  </si>
  <si>
    <t>КП вх. 89/вс от 01.02.2024</t>
  </si>
  <si>
    <t>Система электронного заказа "ФармКомандир"  05.02.2024</t>
  </si>
  <si>
    <t>№ 026-24</t>
  </si>
  <si>
    <t>на поставку препаратов гормональных для системного использования</t>
  </si>
  <si>
    <t>Начальная (максимальная) цена договора устанавливается в размере 196625,85 руб. (сто девяносто шесть тысяч шестьсот двадцать пять рублей восемьдесят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</si>
</sst>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zoomScale="85" zoomScaleNormal="85" zoomScalePageLayoutView="70" workbookViewId="0">
      <selection activeCell="A7" sqref="A7:XFD7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0" customWidth="1"/>
    <col min="14" max="14" width="12.5703125" style="10" customWidth="1"/>
    <col min="15" max="15" width="10.28515625" style="10" customWidth="1"/>
    <col min="16" max="16" width="22.42578125" style="10" bestFit="1" customWidth="1"/>
    <col min="17" max="17" width="17.5703125" style="1" customWidth="1"/>
    <col min="18" max="18" width="10.7109375" style="10" bestFit="1" customWidth="1"/>
    <col min="19" max="19" width="11.28515625" style="10" bestFit="1" customWidth="1"/>
    <col min="20" max="20" width="10.7109375" style="10" bestFit="1" customWidth="1"/>
    <col min="21" max="21" width="11.7109375" style="10" bestFit="1" customWidth="1"/>
    <col min="22" max="22" width="10.7109375" style="10" bestFit="1" customWidth="1"/>
    <col min="23" max="16384" width="9.140625" style="10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33" t="s">
        <v>43</v>
      </c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x14ac:dyDescent="0.25">
      <c r="G4" s="19"/>
      <c r="H4" s="19"/>
      <c r="I4" s="19"/>
      <c r="J4" s="19"/>
      <c r="K4" s="19"/>
      <c r="L4" s="19"/>
      <c r="M4" s="21"/>
      <c r="N4" s="21"/>
      <c r="O4" s="21"/>
      <c r="P4" s="21"/>
      <c r="Q4" s="5" t="s">
        <v>22</v>
      </c>
    </row>
    <row r="5" spans="2:17" x14ac:dyDescent="0.25">
      <c r="G5" s="19"/>
      <c r="H5" s="19"/>
      <c r="I5" s="19"/>
      <c r="J5" s="19"/>
      <c r="K5" s="19"/>
      <c r="L5" s="19"/>
      <c r="M5" s="21"/>
      <c r="N5" s="21"/>
      <c r="O5" s="21"/>
      <c r="P5" s="21"/>
      <c r="Q5" s="5" t="s">
        <v>21</v>
      </c>
    </row>
    <row r="6" spans="2:17" ht="14.45" customHeight="1" x14ac:dyDescent="0.25">
      <c r="G6" s="19"/>
      <c r="H6" s="19"/>
      <c r="I6" s="19"/>
      <c r="J6" s="19"/>
      <c r="K6" s="19"/>
      <c r="L6" s="19"/>
      <c r="M6" s="21"/>
      <c r="N6" s="21"/>
      <c r="O6" s="21"/>
      <c r="P6" s="21"/>
      <c r="Q6" s="5" t="s">
        <v>42</v>
      </c>
    </row>
    <row r="7" spans="2:17" s="32" customFormat="1" ht="14.45" customHeight="1" x14ac:dyDescent="0.25">
      <c r="E7" s="19"/>
      <c r="F7" s="19"/>
      <c r="G7" s="19"/>
      <c r="H7" s="19"/>
      <c r="I7" s="19"/>
      <c r="J7" s="19"/>
      <c r="K7" s="19"/>
      <c r="L7" s="19"/>
      <c r="Q7" s="5"/>
    </row>
    <row r="8" spans="2:17" x14ac:dyDescent="0.25">
      <c r="G8" s="19"/>
      <c r="H8" s="19"/>
      <c r="I8" s="19"/>
      <c r="J8" s="19"/>
      <c r="K8" s="19"/>
      <c r="L8" s="19"/>
      <c r="M8" s="21"/>
      <c r="N8" s="21"/>
      <c r="O8" s="21"/>
      <c r="P8" s="21"/>
      <c r="Q8" s="3" t="s">
        <v>13</v>
      </c>
    </row>
    <row r="9" spans="2:17" x14ac:dyDescent="0.25">
      <c r="Q9" s="20" t="s">
        <v>16</v>
      </c>
    </row>
    <row r="10" spans="2:17" x14ac:dyDescent="0.25">
      <c r="Q10" s="20" t="s">
        <v>14</v>
      </c>
    </row>
    <row r="12" spans="2:17" ht="28.9" customHeight="1" x14ac:dyDescent="0.25">
      <c r="N12" s="36" t="s">
        <v>30</v>
      </c>
      <c r="O12" s="36"/>
      <c r="P12" s="21"/>
      <c r="Q12" s="19" t="s">
        <v>31</v>
      </c>
    </row>
    <row r="14" spans="2:17" x14ac:dyDescent="0.25"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2:17" hidden="1" x14ac:dyDescent="0.25"/>
    <row r="17" spans="1:19" ht="68.25" customHeight="1" x14ac:dyDescent="0.25">
      <c r="A17" s="44" t="s">
        <v>11</v>
      </c>
      <c r="B17" s="45"/>
      <c r="C17" s="46">
        <f>SUM(Q20:Q29)</f>
        <v>196625.84999999998</v>
      </c>
      <c r="D17" s="45"/>
      <c r="E17" s="9" t="s">
        <v>40</v>
      </c>
      <c r="F17" s="9" t="s">
        <v>41</v>
      </c>
      <c r="G17" s="9" t="s">
        <v>41</v>
      </c>
      <c r="H17" s="9" t="s">
        <v>41</v>
      </c>
      <c r="I17" s="9"/>
      <c r="J17" s="9"/>
      <c r="K17" s="7"/>
      <c r="L17" s="11"/>
      <c r="M17" s="13"/>
      <c r="N17" s="13"/>
      <c r="O17" s="13"/>
      <c r="P17" s="13"/>
      <c r="Q17" s="11"/>
    </row>
    <row r="18" spans="1:19" ht="30" customHeight="1" x14ac:dyDescent="0.25">
      <c r="A18" s="34" t="s">
        <v>0</v>
      </c>
      <c r="B18" s="34" t="s">
        <v>1</v>
      </c>
      <c r="C18" s="34" t="s">
        <v>2</v>
      </c>
      <c r="D18" s="34"/>
      <c r="E18" s="9" t="s">
        <v>23</v>
      </c>
      <c r="F18" s="9" t="s">
        <v>24</v>
      </c>
      <c r="G18" s="9" t="s">
        <v>25</v>
      </c>
      <c r="H18" s="11" t="s">
        <v>26</v>
      </c>
      <c r="I18" s="11" t="s">
        <v>27</v>
      </c>
      <c r="J18" s="11" t="s">
        <v>28</v>
      </c>
      <c r="K18" s="11" t="s">
        <v>29</v>
      </c>
      <c r="L18" s="47" t="s">
        <v>12</v>
      </c>
      <c r="M18" s="34" t="s">
        <v>8</v>
      </c>
      <c r="N18" s="34" t="s">
        <v>9</v>
      </c>
      <c r="O18" s="34" t="s">
        <v>10</v>
      </c>
      <c r="P18" s="34" t="s">
        <v>6</v>
      </c>
      <c r="Q18" s="43" t="s">
        <v>7</v>
      </c>
    </row>
    <row r="19" spans="1:19" x14ac:dyDescent="0.25">
      <c r="A19" s="35"/>
      <c r="B19" s="35"/>
      <c r="C19" s="14" t="s">
        <v>3</v>
      </c>
      <c r="D19" s="14" t="s">
        <v>4</v>
      </c>
      <c r="E19" s="12" t="s">
        <v>5</v>
      </c>
      <c r="F19" s="12" t="s">
        <v>5</v>
      </c>
      <c r="G19" s="12" t="s">
        <v>5</v>
      </c>
      <c r="H19" s="12" t="s">
        <v>5</v>
      </c>
      <c r="I19" s="12" t="s">
        <v>5</v>
      </c>
      <c r="J19" s="12" t="s">
        <v>5</v>
      </c>
      <c r="K19" s="12" t="s">
        <v>5</v>
      </c>
      <c r="L19" s="48"/>
      <c r="M19" s="34"/>
      <c r="N19" s="34"/>
      <c r="O19" s="34"/>
      <c r="P19" s="34"/>
      <c r="Q19" s="43"/>
    </row>
    <row r="20" spans="1:19" s="28" customFormat="1" x14ac:dyDescent="0.25">
      <c r="A20" s="22">
        <v>1</v>
      </c>
      <c r="B20" s="8" t="s">
        <v>38</v>
      </c>
      <c r="C20" s="27" t="s">
        <v>32</v>
      </c>
      <c r="D20" s="27">
        <v>150</v>
      </c>
      <c r="E20" s="9">
        <v>58.1</v>
      </c>
      <c r="F20" s="9">
        <v>63.9</v>
      </c>
      <c r="G20" s="9">
        <v>67.040000000000006</v>
      </c>
      <c r="H20" s="9"/>
      <c r="I20" s="30"/>
      <c r="J20" s="30"/>
      <c r="K20" s="30"/>
      <c r="L20" s="29">
        <f t="shared" ref="L20" si="0">AVERAGE(E20:K20)</f>
        <v>63.013333333333343</v>
      </c>
      <c r="M20" s="27">
        <f t="shared" ref="M20" si="1" xml:space="preserve"> COUNT(E20:K20)</f>
        <v>3</v>
      </c>
      <c r="N20" s="27">
        <f t="shared" ref="N20" si="2">STDEV(E20:K20)</f>
        <v>4.5354749843134785</v>
      </c>
      <c r="O20" s="27">
        <f t="shared" ref="O20" si="3">N20/L20*100</f>
        <v>7.19764333100954</v>
      </c>
      <c r="P20" s="27" t="str">
        <f t="shared" ref="P20" si="4">IF(O20&lt;33,"ОДНОРОДНЫЕ","НЕОДНОРОДНЫЕ")</f>
        <v>ОДНОРОДНЫЕ</v>
      </c>
      <c r="Q20" s="29">
        <f t="shared" ref="Q20" si="5">D20*L20</f>
        <v>9452.0000000000018</v>
      </c>
    </row>
    <row r="21" spans="1:19" s="28" customFormat="1" x14ac:dyDescent="0.25">
      <c r="A21" s="22">
        <v>2</v>
      </c>
      <c r="B21" s="8" t="s">
        <v>33</v>
      </c>
      <c r="C21" s="27" t="s">
        <v>32</v>
      </c>
      <c r="D21" s="27">
        <v>50</v>
      </c>
      <c r="E21" s="9">
        <v>1148.0999999999999</v>
      </c>
      <c r="F21" s="9">
        <v>1260.3</v>
      </c>
      <c r="G21" s="9">
        <v>1262.8800000000001</v>
      </c>
      <c r="H21" s="9"/>
      <c r="I21" s="30"/>
      <c r="J21" s="30"/>
      <c r="K21" s="30"/>
      <c r="L21" s="29">
        <f t="shared" ref="L21:L24" si="6">AVERAGE(E21:K21)</f>
        <v>1223.76</v>
      </c>
      <c r="M21" s="27">
        <f t="shared" ref="M21:M24" si="7" xml:space="preserve"> COUNT(E21:K21)</f>
        <v>3</v>
      </c>
      <c r="N21" s="27">
        <f t="shared" ref="N21:N24" si="8">STDEV(E21:K21)</f>
        <v>65.536179321043804</v>
      </c>
      <c r="O21" s="27">
        <f t="shared" ref="O21:O24" si="9">N21/L21*100</f>
        <v>5.3553130778129541</v>
      </c>
      <c r="P21" s="27" t="str">
        <f t="shared" ref="P21:P24" si="10">IF(O21&lt;33,"ОДНОРОДНЫЕ","НЕОДНОРОДНЫЕ")</f>
        <v>ОДНОРОДНЫЕ</v>
      </c>
      <c r="Q21" s="29">
        <f t="shared" ref="Q21:Q24" si="11">D21*L21</f>
        <v>61188</v>
      </c>
    </row>
    <row r="22" spans="1:19" s="28" customFormat="1" x14ac:dyDescent="0.25">
      <c r="A22" s="22">
        <v>3</v>
      </c>
      <c r="B22" s="8" t="s">
        <v>34</v>
      </c>
      <c r="C22" s="27" t="s">
        <v>39</v>
      </c>
      <c r="D22" s="27">
        <v>4000</v>
      </c>
      <c r="E22" s="9">
        <v>9.8469999999999995</v>
      </c>
      <c r="F22" s="9">
        <v>9.7520000000000007</v>
      </c>
      <c r="G22" s="9">
        <v>9.968</v>
      </c>
      <c r="H22" s="9"/>
      <c r="I22" s="30"/>
      <c r="J22" s="30"/>
      <c r="K22" s="30"/>
      <c r="L22" s="29">
        <f t="shared" si="6"/>
        <v>9.8556666666666661</v>
      </c>
      <c r="M22" s="27">
        <f t="shared" si="7"/>
        <v>3</v>
      </c>
      <c r="N22" s="27">
        <f t="shared" si="8"/>
        <v>0.10826048832946056</v>
      </c>
      <c r="O22" s="27">
        <f t="shared" si="9"/>
        <v>1.0984593127080249</v>
      </c>
      <c r="P22" s="27" t="str">
        <f t="shared" si="10"/>
        <v>ОДНОРОДНЫЕ</v>
      </c>
      <c r="Q22" s="29">
        <f t="shared" si="11"/>
        <v>39422.666666666664</v>
      </c>
    </row>
    <row r="23" spans="1:19" s="28" customFormat="1" x14ac:dyDescent="0.25">
      <c r="A23" s="22">
        <v>4</v>
      </c>
      <c r="B23" s="8" t="s">
        <v>35</v>
      </c>
      <c r="C23" s="27" t="s">
        <v>39</v>
      </c>
      <c r="D23" s="27">
        <v>5000</v>
      </c>
      <c r="E23" s="9">
        <v>13.063000000000001</v>
      </c>
      <c r="F23" s="9">
        <v>15.997999999999999</v>
      </c>
      <c r="G23" s="9">
        <v>16.186</v>
      </c>
      <c r="H23" s="9"/>
      <c r="I23" s="30"/>
      <c r="J23" s="30"/>
      <c r="K23" s="30"/>
      <c r="L23" s="29">
        <f t="shared" si="6"/>
        <v>15.082333333333333</v>
      </c>
      <c r="M23" s="27">
        <f t="shared" si="7"/>
        <v>3</v>
      </c>
      <c r="N23" s="27">
        <f t="shared" si="8"/>
        <v>1.75131845571653</v>
      </c>
      <c r="O23" s="27">
        <f t="shared" si="9"/>
        <v>11.611720925474817</v>
      </c>
      <c r="P23" s="27" t="str">
        <f t="shared" si="10"/>
        <v>ОДНОРОДНЫЕ</v>
      </c>
      <c r="Q23" s="29">
        <f t="shared" si="11"/>
        <v>75411.666666666657</v>
      </c>
    </row>
    <row r="24" spans="1:19" s="28" customFormat="1" x14ac:dyDescent="0.25">
      <c r="A24" s="22">
        <v>5</v>
      </c>
      <c r="B24" s="8" t="s">
        <v>35</v>
      </c>
      <c r="C24" s="27" t="s">
        <v>32</v>
      </c>
      <c r="D24" s="27">
        <v>30</v>
      </c>
      <c r="E24" s="9">
        <v>182.61</v>
      </c>
      <c r="F24" s="9">
        <v>193.46</v>
      </c>
      <c r="G24" s="9">
        <v>200.86</v>
      </c>
      <c r="H24" s="9"/>
      <c r="I24" s="30"/>
      <c r="J24" s="30"/>
      <c r="K24" s="30"/>
      <c r="L24" s="29">
        <f t="shared" si="6"/>
        <v>192.31000000000003</v>
      </c>
      <c r="M24" s="27">
        <f t="shared" si="7"/>
        <v>3</v>
      </c>
      <c r="N24" s="27">
        <f t="shared" si="8"/>
        <v>9.1791884172839584</v>
      </c>
      <c r="O24" s="27">
        <f t="shared" si="9"/>
        <v>4.7731206995392634</v>
      </c>
      <c r="P24" s="27" t="str">
        <f t="shared" si="10"/>
        <v>ОДНОРОДНЫЕ</v>
      </c>
      <c r="Q24" s="29">
        <f t="shared" si="11"/>
        <v>5769.3000000000011</v>
      </c>
    </row>
    <row r="25" spans="1:19" s="16" customFormat="1" x14ac:dyDescent="0.25">
      <c r="A25" s="22">
        <v>6</v>
      </c>
      <c r="B25" s="8" t="s">
        <v>36</v>
      </c>
      <c r="C25" s="27" t="s">
        <v>32</v>
      </c>
      <c r="D25" s="27">
        <v>8</v>
      </c>
      <c r="E25" s="9">
        <v>152.69</v>
      </c>
      <c r="F25" s="9">
        <v>159.9</v>
      </c>
      <c r="G25" s="9">
        <v>159.93</v>
      </c>
      <c r="H25" s="9"/>
      <c r="I25" s="9"/>
      <c r="J25" s="9"/>
      <c r="K25" s="18"/>
      <c r="L25" s="17">
        <f t="shared" ref="L25" si="12">AVERAGE(E25:K25)</f>
        <v>157.50666666666669</v>
      </c>
      <c r="M25" s="15">
        <f t="shared" ref="M25" si="13" xml:space="preserve"> COUNT(E25:K25)</f>
        <v>3</v>
      </c>
      <c r="N25" s="15">
        <f t="shared" ref="N25" si="14">STDEV(E25:K25)</f>
        <v>4.171382664457119</v>
      </c>
      <c r="O25" s="15">
        <f t="shared" ref="O25" si="15">N25/L25*100</f>
        <v>2.6483848288689065</v>
      </c>
      <c r="P25" s="15" t="str">
        <f t="shared" ref="P25" si="16">IF(O25&lt;33,"ОДНОРОДНЫЕ","НЕОДНОРОДНЫЕ")</f>
        <v>ОДНОРОДНЫЕ</v>
      </c>
      <c r="Q25" s="17">
        <f t="shared" ref="Q25" si="17">D25*L25</f>
        <v>1260.0533333333335</v>
      </c>
    </row>
    <row r="26" spans="1:19" s="23" customFormat="1" x14ac:dyDescent="0.25">
      <c r="A26" s="22">
        <v>7</v>
      </c>
      <c r="B26" s="8" t="s">
        <v>36</v>
      </c>
      <c r="C26" s="27" t="s">
        <v>32</v>
      </c>
      <c r="D26" s="27">
        <v>5</v>
      </c>
      <c r="E26" s="9">
        <v>309.36</v>
      </c>
      <c r="F26" s="9">
        <v>316.52999999999997</v>
      </c>
      <c r="G26" s="9">
        <v>324.12</v>
      </c>
      <c r="H26" s="9"/>
      <c r="I26" s="9"/>
      <c r="J26" s="9"/>
      <c r="K26" s="25"/>
      <c r="L26" s="24">
        <f t="shared" ref="L26:L29" si="18">AVERAGE(E26:K26)</f>
        <v>316.67</v>
      </c>
      <c r="M26" s="26">
        <f t="shared" ref="M26:M29" si="19" xml:space="preserve"> COUNT(E26:K26)</f>
        <v>3</v>
      </c>
      <c r="N26" s="26">
        <f t="shared" ref="N26:N29" si="20">STDEV(E26:K26)</f>
        <v>7.3809958677674334</v>
      </c>
      <c r="O26" s="26">
        <f t="shared" ref="O26:O29" si="21">N26/L26*100</f>
        <v>2.330816265439553</v>
      </c>
      <c r="P26" s="26" t="str">
        <f t="shared" ref="P26:P29" si="22">IF(O26&lt;33,"ОДНОРОДНЫЕ","НЕОДНОРОДНЫЕ")</f>
        <v>ОДНОРОДНЫЕ</v>
      </c>
      <c r="Q26" s="24">
        <f t="shared" ref="Q26:Q29" si="23">D26*L26</f>
        <v>1583.3500000000001</v>
      </c>
    </row>
    <row r="27" spans="1:19" s="23" customFormat="1" x14ac:dyDescent="0.25">
      <c r="A27" s="22">
        <v>8</v>
      </c>
      <c r="B27" s="8" t="s">
        <v>37</v>
      </c>
      <c r="C27" s="27" t="s">
        <v>32</v>
      </c>
      <c r="D27" s="27">
        <v>8</v>
      </c>
      <c r="E27" s="9">
        <v>121.29</v>
      </c>
      <c r="F27" s="9">
        <v>123.26</v>
      </c>
      <c r="G27" s="9">
        <v>131.33000000000001</v>
      </c>
      <c r="H27" s="9"/>
      <c r="I27" s="9"/>
      <c r="J27" s="9"/>
      <c r="K27" s="25"/>
      <c r="L27" s="24">
        <f t="shared" si="18"/>
        <v>125.29333333333334</v>
      </c>
      <c r="M27" s="26">
        <f t="shared" si="19"/>
        <v>3</v>
      </c>
      <c r="N27" s="26">
        <f t="shared" si="20"/>
        <v>5.3198903497471983</v>
      </c>
      <c r="O27" s="26">
        <f t="shared" si="21"/>
        <v>4.2459484540921553</v>
      </c>
      <c r="P27" s="26" t="str">
        <f t="shared" si="22"/>
        <v>ОДНОРОДНЫЕ</v>
      </c>
      <c r="Q27" s="24">
        <f t="shared" si="23"/>
        <v>1002.3466666666667</v>
      </c>
    </row>
    <row r="28" spans="1:19" s="16" customFormat="1" x14ac:dyDescent="0.25">
      <c r="A28" s="22">
        <v>9</v>
      </c>
      <c r="B28" s="8" t="s">
        <v>37</v>
      </c>
      <c r="C28" s="27" t="s">
        <v>32</v>
      </c>
      <c r="D28" s="27">
        <v>5</v>
      </c>
      <c r="E28" s="9">
        <v>89.6</v>
      </c>
      <c r="F28" s="9">
        <v>109.52</v>
      </c>
      <c r="G28" s="9">
        <v>110.36</v>
      </c>
      <c r="H28" s="9"/>
      <c r="I28" s="9"/>
      <c r="J28" s="9"/>
      <c r="K28" s="18"/>
      <c r="L28" s="24">
        <f t="shared" si="18"/>
        <v>103.16000000000001</v>
      </c>
      <c r="M28" s="26">
        <f t="shared" si="19"/>
        <v>3</v>
      </c>
      <c r="N28" s="26">
        <f t="shared" si="20"/>
        <v>11.750812737849243</v>
      </c>
      <c r="O28" s="26">
        <f t="shared" si="21"/>
        <v>11.390861514006632</v>
      </c>
      <c r="P28" s="26" t="str">
        <f t="shared" si="22"/>
        <v>ОДНОРОДНЫЕ</v>
      </c>
      <c r="Q28" s="24">
        <f t="shared" si="23"/>
        <v>515.80000000000007</v>
      </c>
    </row>
    <row r="29" spans="1:19" s="16" customFormat="1" x14ac:dyDescent="0.25">
      <c r="A29" s="31">
        <v>10</v>
      </c>
      <c r="B29" s="8" t="s">
        <v>37</v>
      </c>
      <c r="C29" s="27" t="s">
        <v>32</v>
      </c>
      <c r="D29" s="27">
        <v>8</v>
      </c>
      <c r="E29" s="9">
        <v>124.65</v>
      </c>
      <c r="F29" s="9">
        <v>125.44</v>
      </c>
      <c r="G29" s="9">
        <v>132.66</v>
      </c>
      <c r="H29" s="9"/>
      <c r="I29" s="9"/>
      <c r="J29" s="9"/>
      <c r="K29" s="18"/>
      <c r="L29" s="24">
        <f t="shared" si="18"/>
        <v>127.58333333333333</v>
      </c>
      <c r="M29" s="26">
        <f t="shared" si="19"/>
        <v>3</v>
      </c>
      <c r="N29" s="26">
        <f t="shared" si="20"/>
        <v>4.4142307748160725</v>
      </c>
      <c r="O29" s="26">
        <f t="shared" si="21"/>
        <v>3.459880424414949</v>
      </c>
      <c r="P29" s="26" t="str">
        <f t="shared" si="22"/>
        <v>ОДНОРОДНЫЕ</v>
      </c>
      <c r="Q29" s="24">
        <f t="shared" si="23"/>
        <v>1020.6666666666666</v>
      </c>
    </row>
    <row r="30" spans="1:19" x14ac:dyDescent="0.25">
      <c r="B30" s="28"/>
      <c r="E30" s="10"/>
      <c r="F30" s="10"/>
      <c r="G30" s="10"/>
      <c r="R30" s="6"/>
      <c r="S30" s="1"/>
    </row>
    <row r="31" spans="1:19" x14ac:dyDescent="0.25">
      <c r="A31" s="41" t="s">
        <v>18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9" x14ac:dyDescent="0.25">
      <c r="A32" s="42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9" ht="1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9" s="21" customFormat="1" x14ac:dyDescent="0.25">
      <c r="A34" s="37" t="s">
        <v>44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2"/>
      <c r="S34" s="2"/>
    </row>
    <row r="35" spans="1:19" x14ac:dyDescent="0.25">
      <c r="P35" s="6"/>
    </row>
    <row r="40" spans="1:19" x14ac:dyDescent="0.25">
      <c r="P40" s="6"/>
    </row>
  </sheetData>
  <mergeCells count="18">
    <mergeCell ref="P18:P19"/>
    <mergeCell ref="A18:A19"/>
    <mergeCell ref="G3:Q3"/>
    <mergeCell ref="B18:B19"/>
    <mergeCell ref="C18:D18"/>
    <mergeCell ref="N12:O12"/>
    <mergeCell ref="A34:Q34"/>
    <mergeCell ref="A33:Q33"/>
    <mergeCell ref="B14:P14"/>
    <mergeCell ref="A31:Q31"/>
    <mergeCell ref="A32:Q32"/>
    <mergeCell ref="Q18:Q19"/>
    <mergeCell ref="A17:B17"/>
    <mergeCell ref="C17:D17"/>
    <mergeCell ref="L18:L19"/>
    <mergeCell ref="M18:M19"/>
    <mergeCell ref="N18:N19"/>
    <mergeCell ref="O18:O19"/>
  </mergeCells>
  <conditionalFormatting sqref="P20:P29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:P29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2024-03-04T10:55:46Z</dcterms:modified>
</cp:coreProperties>
</file>