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J20" i="1"/>
  <c r="G21" i="1" l="1"/>
  <c r="F21" i="1"/>
  <c r="E21" i="1"/>
  <c r="L20" i="1"/>
  <c r="O20" i="1" l="1"/>
  <c r="K20" i="1"/>
  <c r="M20" i="1"/>
  <c r="N20" i="1" s="1"/>
  <c r="L23" i="1" l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<sst xmlns="http://schemas.openxmlformats.org/spreadsheetml/2006/main" count="43" uniqueCount="39">
  <si>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</si>
  <si>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</si>
  <si>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</si>
  <si>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</si>
  <si>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</si>
  <si>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</si>
  <si>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</si>
  <si>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</si>
  <si>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</si>
  <si>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</si>
  <si>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</si>
  <si>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</si>
  <si>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</si>
  <si>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</si>
  <si>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</si>
  <si>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</si>
  <si>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</si>
  <si>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</si>
  <si>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</si>
  <si>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</si>
  <si>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</si>
  <si>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</si>
  <si>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</si>
  <si>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</si>
  <si>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</si>
  <si>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</si>
  <si>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</si>
  <si>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</si>
  <si>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</si>
  <si>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</si>
  <si>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</si>
  <si>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</t>
  </si>
  <si>
    <t xml:space="preserve">Техническое обслуживание лифтов </t>
  </si>
  <si>
    <t>на оказание услуг по техническому обслуживанию и ремонту лифтов</t>
  </si>
  <si>
    <t>№ 166-24</t>
  </si>
  <si>
    <t>КП вх. 2217 от 17.09.2024 г.</t>
  </si>
  <si>
    <t>КП вх. 2216 от 17.09.2024 г.</t>
  </si>
  <si>
    <t>КП вх. 2215 от 17.09.2024 г.</t>
  </si>
  <si>
    <t>Начальная (максимальная) цена договора устанавливается в размере 1 055 866,68 руб. (один миллион пятьдесят пять тысяч восемьсот шестьдесят шесть рублей шестьдесят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</si>
</sst>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N31" sqref="N31:N35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33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34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6" t="s">
        <v>20</v>
      </c>
      <c r="M12" s="26"/>
      <c r="O12" s="1" t="s">
        <v>18</v>
      </c>
    </row>
    <row r="14" spans="2:15" x14ac:dyDescent="0.25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2:15" hidden="1" x14ac:dyDescent="0.25"/>
    <row r="17" spans="1:17" s="5" customFormat="1" ht="47.25" customHeight="1" x14ac:dyDescent="0.25">
      <c r="A17" s="29" t="s">
        <v>14</v>
      </c>
      <c r="B17" s="30"/>
      <c r="C17" s="31">
        <f>O20</f>
        <v>1055866.68</v>
      </c>
      <c r="D17" s="30"/>
      <c r="E17" s="23" t="s">
        <v>37</v>
      </c>
      <c r="F17" s="23" t="s">
        <v>36</v>
      </c>
      <c r="G17" s="22" t="s">
        <v>35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2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8" t="s">
        <v>10</v>
      </c>
    </row>
    <row r="19" spans="1:17" s="5" customFormat="1" ht="30" x14ac:dyDescent="0.25">
      <c r="A19" s="24"/>
      <c r="B19" s="24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3"/>
      <c r="K19" s="24"/>
      <c r="L19" s="24"/>
      <c r="M19" s="24"/>
      <c r="N19" s="24"/>
      <c r="O19" s="28"/>
    </row>
    <row r="20" spans="1:17" s="16" customFormat="1" x14ac:dyDescent="0.25">
      <c r="A20" s="15">
        <v>1</v>
      </c>
      <c r="B20" s="21" t="s">
        <v>32</v>
      </c>
      <c r="C20" s="15" t="s">
        <v>31</v>
      </c>
      <c r="D20" s="9">
        <v>12</v>
      </c>
      <c r="E20" s="17">
        <v>81666.67</v>
      </c>
      <c r="F20" s="17">
        <v>99800</v>
      </c>
      <c r="G20" s="17">
        <v>82500</v>
      </c>
      <c r="H20" s="17"/>
      <c r="I20" s="17"/>
      <c r="J20" s="17">
        <f>ROUND(AVERAGE(E20:I20),2)</f>
        <v>87988.89</v>
      </c>
      <c r="K20" s="15">
        <f>COUNT(E20:I20)</f>
        <v>3</v>
      </c>
      <c r="L20" s="15">
        <f>STDEV(E20:I20)</f>
        <v>10237.204173811326</v>
      </c>
      <c r="M20" s="15">
        <f>L20/J20*100</f>
        <v>11.634655436398079</v>
      </c>
      <c r="N20" s="15" t="str">
        <f>IF(M20&lt;33,"ОДНОРОДНЫЕ","НЕОДНОРОДНЫЕ")</f>
        <v>ОДНОРОДНЫЕ</v>
      </c>
      <c r="O20" s="17">
        <f>D20*J20</f>
        <v>1055866.68</v>
      </c>
      <c r="Q20" s="20"/>
    </row>
    <row r="21" spans="1:17" s="5" customFormat="1" x14ac:dyDescent="0.25">
      <c r="A21" s="8"/>
      <c r="B21" s="8" t="s">
        <v>25</v>
      </c>
      <c r="C21" s="8"/>
      <c r="D21" s="9"/>
      <c r="E21" s="7">
        <f>SUMPRODUCT($D$20:$D$20,E20:E20)</f>
        <v>980000.04</v>
      </c>
      <c r="F21" s="17">
        <f>SUMPRODUCT($D$20:$D$20,F20:F20)</f>
        <v>1197600</v>
      </c>
      <c r="G21" s="17">
        <f>SUMPRODUCT($D$20:$D$20,G20:G20)</f>
        <v>990000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27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7" x14ac:dyDescent="0.25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s="18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5">
      <c r="A29" s="25" t="s">
        <v>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2" spans="1:17" x14ac:dyDescent="0.25">
      <c r="N32" s="20"/>
    </row>
  </sheetData>
  <mergeCells count="16"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4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2024-09-17T07:04:59Z</dcterms:modified>
</cp:coreProperties>
</file>