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1" i="1"/>
  <c r="O22" i="1"/>
  <c r="O23" i="1"/>
  <c r="O19" i="1"/>
  <c r="Q20" i="1" l="1"/>
  <c r="Q21" i="1"/>
  <c r="Q22" i="1"/>
  <c r="Q23" i="1"/>
  <c r="Q19" i="1"/>
  <c r="P20" i="1"/>
  <c r="P21" i="1"/>
  <c r="P22" i="1"/>
  <c r="P23" i="1"/>
  <c r="P19" i="1"/>
  <c r="T20" i="1"/>
  <c r="T21" i="1"/>
  <c r="T22" i="1"/>
  <c r="T23" i="1"/>
  <c r="T19" i="1"/>
  <c r="R23" i="1" l="1"/>
  <c r="S23" i="1" s="1"/>
  <c r="R22" i="1"/>
  <c r="S22" i="1" s="1"/>
  <c r="R19" i="1"/>
  <c r="S19" i="1" s="1"/>
  <c r="R20" i="1"/>
  <c r="S20" i="1" s="1"/>
  <c r="R21" i="1"/>
  <c r="S21" i="1" s="1"/>
  <c r="C16" i="1"/>
</calcChain>
</file>

<file path=xl/sharedStrings.xml><?xml version="1.0" encoding="utf-8"?>
<sst xmlns="http://schemas.openxmlformats.org/spreadsheetml/2006/main" count="61" uniqueCount="48">
  <si>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</si>
  <si>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</si>
  <si>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</si>
  <si>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</si>
  <si>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</si>
  <si>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</si>
  <si>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</si>
  <si>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</si>
  <si>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</si>
  <si>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</si>
  <si>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</si>
  <si>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</si>
  <si>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</si>
  <si>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</si>
  <si>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</si>
  <si>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</si>
  <si>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</si>
  <si>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</si>
  <si>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</si>
  <si>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</si>
  <si>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</si>
  <si>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</si>
  <si>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</si>
  <si>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</si>
  <si>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</si>
  <si>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</si>
  <si>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</si>
  <si>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</si>
  <si>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</si>
  <si>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</si>
  <si>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</si>
  <si>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</si>
  <si>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</si>
  <si>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Источник № 8</t>
  </si>
  <si>
    <t>Источник № 9</t>
  </si>
  <si>
    <t>Источник № 10</t>
  </si>
  <si>
    <t>Ванкомицин</t>
  </si>
  <si>
    <t xml:space="preserve">Метронидазол </t>
  </si>
  <si>
    <t>№ 164-24</t>
  </si>
  <si>
    <t>на поставку лекарственных препаратов противомикробных для системного использования</t>
  </si>
  <si>
    <t>Амоксициллин + Клавулановая кислота</t>
  </si>
  <si>
    <t>Левофлоксацин</t>
  </si>
  <si>
    <t xml:space="preserve">Линезолид </t>
  </si>
  <si>
    <t>Система электронного заказа "ФармКомандир"  11.09.2024</t>
  </si>
  <si>
    <t>КП вх.744/вс от 12/09/2024г.</t>
  </si>
  <si>
    <t>КП вх.745/вс от 12/09/2024г.</t>
  </si>
  <si>
    <t>Государственный реестр предельных отпускных цен 11.09.2024</t>
  </si>
  <si>
    <t>Начальная (максимальная) цена договора устанавливается в размере 951956,30 руб. (девятьсот пятьдесят одна тысяча девятьсот пятьдесят шесть рублей тридцать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</si>
</sst>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="85" zoomScaleNormal="85" zoomScalePageLayoutView="70" workbookViewId="0">
      <selection activeCell="H34" sqref="H34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6" width="15.42578125" style="2" bestFit="1" customWidth="1"/>
    <col min="7" max="7" width="17.140625" style="2" customWidth="1"/>
    <col min="8" max="8" width="16.85546875" style="2" customWidth="1"/>
    <col min="9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21" t="s">
        <v>39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38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24" t="s">
        <v>30</v>
      </c>
      <c r="R11" s="24"/>
      <c r="S11" s="13"/>
      <c r="T11" s="11" t="s">
        <v>31</v>
      </c>
    </row>
    <row r="13" spans="1:20" x14ac:dyDescent="0.25">
      <c r="B13" s="28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0" hidden="1" x14ac:dyDescent="0.25"/>
    <row r="16" spans="1:20" ht="87" customHeight="1" x14ac:dyDescent="0.25">
      <c r="A16" s="32" t="s">
        <v>11</v>
      </c>
      <c r="B16" s="33"/>
      <c r="C16" s="34">
        <f>SUM(T19:T23)</f>
        <v>951956.3</v>
      </c>
      <c r="D16" s="33"/>
      <c r="E16" s="15" t="s">
        <v>44</v>
      </c>
      <c r="F16" s="15" t="s">
        <v>45</v>
      </c>
      <c r="G16" s="15" t="s">
        <v>43</v>
      </c>
      <c r="H16" s="14" t="s">
        <v>46</v>
      </c>
      <c r="I16" s="14"/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22" t="s">
        <v>0</v>
      </c>
      <c r="B17" s="22" t="s">
        <v>1</v>
      </c>
      <c r="C17" s="22" t="s">
        <v>2</v>
      </c>
      <c r="D17" s="22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33</v>
      </c>
      <c r="M17" s="16" t="s">
        <v>34</v>
      </c>
      <c r="N17" s="16" t="s">
        <v>35</v>
      </c>
      <c r="O17" s="35" t="s">
        <v>12</v>
      </c>
      <c r="P17" s="22" t="s">
        <v>8</v>
      </c>
      <c r="Q17" s="22" t="s">
        <v>9</v>
      </c>
      <c r="R17" s="22" t="s">
        <v>10</v>
      </c>
      <c r="S17" s="22" t="s">
        <v>6</v>
      </c>
      <c r="T17" s="31" t="s">
        <v>7</v>
      </c>
    </row>
    <row r="18" spans="1:22" x14ac:dyDescent="0.25">
      <c r="A18" s="23"/>
      <c r="B18" s="23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6"/>
      <c r="P18" s="22"/>
      <c r="Q18" s="22"/>
      <c r="R18" s="22"/>
      <c r="S18" s="22"/>
      <c r="T18" s="31"/>
    </row>
    <row r="19" spans="1:22" x14ac:dyDescent="0.25">
      <c r="A19" s="19">
        <v>1</v>
      </c>
      <c r="B19" s="37" t="s">
        <v>36</v>
      </c>
      <c r="C19" s="20" t="s">
        <v>32</v>
      </c>
      <c r="D19" s="20">
        <v>150</v>
      </c>
      <c r="E19" s="15">
        <v>245</v>
      </c>
      <c r="F19" s="15">
        <v>130</v>
      </c>
      <c r="G19" s="15">
        <v>245.48</v>
      </c>
      <c r="H19" s="15"/>
      <c r="I19" s="38"/>
      <c r="J19" s="15"/>
      <c r="K19" s="15"/>
      <c r="L19" s="15"/>
      <c r="M19" s="15"/>
      <c r="N19" s="16"/>
      <c r="O19" s="16">
        <f>ROUND(AVERAGE(E19:N19),2)</f>
        <v>206.83</v>
      </c>
      <c r="P19" s="17">
        <f xml:space="preserve"> COUNT(E19:N19)</f>
        <v>3</v>
      </c>
      <c r="Q19" s="17">
        <f>STDEV(E19:N19)</f>
        <v>66.534277882406897</v>
      </c>
      <c r="R19" s="17">
        <f>Q19/O19*100</f>
        <v>32.168581870331622</v>
      </c>
      <c r="S19" s="17" t="str">
        <f>IF(R19&lt;33,"ОДНОРОДНЫЕ","НЕОДНОРОДНЫЕ")</f>
        <v>ОДНОРОДНЫЕ</v>
      </c>
      <c r="T19" s="16">
        <f>D19*O19</f>
        <v>31024.500000000004</v>
      </c>
    </row>
    <row r="20" spans="1:22" x14ac:dyDescent="0.25">
      <c r="A20" s="19">
        <v>2</v>
      </c>
      <c r="B20" s="1" t="s">
        <v>37</v>
      </c>
      <c r="C20" s="20" t="s">
        <v>32</v>
      </c>
      <c r="D20" s="20">
        <v>3300</v>
      </c>
      <c r="E20" s="15">
        <v>35</v>
      </c>
      <c r="F20" s="15">
        <v>29.35</v>
      </c>
      <c r="G20" s="15"/>
      <c r="H20" s="15"/>
      <c r="I20" s="38"/>
      <c r="J20" s="15"/>
      <c r="K20" s="15"/>
      <c r="L20" s="15"/>
      <c r="M20" s="15"/>
      <c r="N20" s="16"/>
      <c r="O20" s="18">
        <f t="shared" ref="O20:O23" si="0">ROUND(AVERAGE(E20:N20),2)</f>
        <v>32.18</v>
      </c>
      <c r="P20" s="17">
        <f t="shared" ref="P20:P23" si="1" xml:space="preserve"> COUNT(E20:N20)</f>
        <v>2</v>
      </c>
      <c r="Q20" s="17">
        <f t="shared" ref="Q20:Q23" si="2">STDEV(E20:N20)</f>
        <v>3.9951533137039927</v>
      </c>
      <c r="R20" s="17">
        <f t="shared" ref="R20:R23" si="3">Q20/O20*100</f>
        <v>12.415019619962688</v>
      </c>
      <c r="S20" s="17" t="str">
        <f t="shared" ref="S20:S23" si="4">IF(R20&lt;33,"ОДНОРОДНЫЕ","НЕОДНОРОДНЫЕ")</f>
        <v>ОДНОРОДНЫЕ</v>
      </c>
      <c r="T20" s="16">
        <f t="shared" ref="T20:T23" si="5">D20*O20</f>
        <v>106194</v>
      </c>
      <c r="V20" s="7"/>
    </row>
    <row r="21" spans="1:22" ht="30" x14ac:dyDescent="0.25">
      <c r="A21" s="19">
        <v>3</v>
      </c>
      <c r="B21" s="37" t="s">
        <v>40</v>
      </c>
      <c r="C21" s="20" t="s">
        <v>32</v>
      </c>
      <c r="D21" s="20">
        <v>60</v>
      </c>
      <c r="E21" s="15">
        <v>90</v>
      </c>
      <c r="F21" s="15">
        <v>87.67</v>
      </c>
      <c r="G21" s="15"/>
      <c r="H21" s="15">
        <v>106.97</v>
      </c>
      <c r="I21" s="38"/>
      <c r="J21" s="15"/>
      <c r="K21" s="15"/>
      <c r="L21" s="15"/>
      <c r="M21" s="15"/>
      <c r="N21" s="16"/>
      <c r="O21" s="18">
        <f t="shared" si="0"/>
        <v>94.88</v>
      </c>
      <c r="P21" s="17">
        <f t="shared" si="1"/>
        <v>3</v>
      </c>
      <c r="Q21" s="17">
        <f t="shared" si="2"/>
        <v>10.534861176114282</v>
      </c>
      <c r="R21" s="17">
        <f t="shared" si="3"/>
        <v>11.103352841604428</v>
      </c>
      <c r="S21" s="17" t="str">
        <f t="shared" si="4"/>
        <v>ОДНОРОДНЫЕ</v>
      </c>
      <c r="T21" s="16">
        <f t="shared" si="5"/>
        <v>5692.7999999999993</v>
      </c>
      <c r="V21" s="7"/>
    </row>
    <row r="22" spans="1:22" x14ac:dyDescent="0.25">
      <c r="A22" s="19">
        <v>4</v>
      </c>
      <c r="B22" s="37" t="s">
        <v>41</v>
      </c>
      <c r="C22" s="20" t="s">
        <v>32</v>
      </c>
      <c r="D22" s="20">
        <v>3300</v>
      </c>
      <c r="E22" s="15">
        <v>125</v>
      </c>
      <c r="F22" s="15">
        <v>104</v>
      </c>
      <c r="G22" s="15">
        <v>145.55000000000001</v>
      </c>
      <c r="H22" s="15"/>
      <c r="I22" s="38"/>
      <c r="J22" s="15"/>
      <c r="K22" s="15"/>
      <c r="L22" s="15"/>
      <c r="M22" s="15"/>
      <c r="N22" s="16"/>
      <c r="O22" s="18">
        <f t="shared" si="0"/>
        <v>124.85</v>
      </c>
      <c r="P22" s="17">
        <f t="shared" si="1"/>
        <v>3</v>
      </c>
      <c r="Q22" s="17">
        <f t="shared" si="2"/>
        <v>20.775406133214346</v>
      </c>
      <c r="R22" s="17">
        <f t="shared" si="3"/>
        <v>16.640293258481655</v>
      </c>
      <c r="S22" s="17" t="str">
        <f t="shared" si="4"/>
        <v>ОДНОРОДНЫЕ</v>
      </c>
      <c r="T22" s="16">
        <f t="shared" si="5"/>
        <v>412005</v>
      </c>
    </row>
    <row r="23" spans="1:22" x14ac:dyDescent="0.25">
      <c r="A23" s="19">
        <v>5</v>
      </c>
      <c r="B23" s="37" t="s">
        <v>42</v>
      </c>
      <c r="C23" s="20" t="s">
        <v>32</v>
      </c>
      <c r="D23" s="20">
        <v>350</v>
      </c>
      <c r="E23" s="15">
        <v>1210</v>
      </c>
      <c r="F23" s="15">
        <v>1100</v>
      </c>
      <c r="G23" s="15">
        <v>1093.2</v>
      </c>
      <c r="H23" s="15"/>
      <c r="I23" s="38"/>
      <c r="J23" s="15"/>
      <c r="K23" s="15"/>
      <c r="L23" s="15"/>
      <c r="M23" s="15"/>
      <c r="N23" s="15"/>
      <c r="O23" s="18">
        <f t="shared" si="0"/>
        <v>1134.4000000000001</v>
      </c>
      <c r="P23" s="17">
        <f t="shared" si="1"/>
        <v>3</v>
      </c>
      <c r="Q23" s="17">
        <f t="shared" si="2"/>
        <v>65.559743745685878</v>
      </c>
      <c r="R23" s="17">
        <f t="shared" si="3"/>
        <v>5.7792439832233669</v>
      </c>
      <c r="S23" s="17" t="str">
        <f t="shared" si="4"/>
        <v>ОДНОРОДНЫЕ</v>
      </c>
      <c r="T23" s="16">
        <f t="shared" si="5"/>
        <v>397040.00000000006</v>
      </c>
      <c r="U23" s="7"/>
    </row>
    <row r="24" spans="1:22" x14ac:dyDescent="0.25">
      <c r="E24" s="8"/>
      <c r="F24" s="8"/>
      <c r="G24" s="8"/>
      <c r="U24" s="7"/>
      <c r="V24" s="2"/>
    </row>
    <row r="25" spans="1:22" x14ac:dyDescent="0.25">
      <c r="A25" s="29" t="s">
        <v>18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2" x14ac:dyDescent="0.25">
      <c r="A26" s="30" t="s">
        <v>17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2" ht="1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2" s="13" customFormat="1" x14ac:dyDescent="0.25">
      <c r="A28" s="25" t="s">
        <v>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"/>
      <c r="V28" s="3"/>
    </row>
    <row r="29" spans="1:22" x14ac:dyDescent="0.25">
      <c r="S29" s="7"/>
    </row>
  </sheetData>
  <mergeCells count="18">
    <mergeCell ref="S17:S18"/>
    <mergeCell ref="A17:A18"/>
    <mergeCell ref="G3:T3"/>
    <mergeCell ref="B17:B18"/>
    <mergeCell ref="C17:D17"/>
    <mergeCell ref="Q11:R11"/>
    <mergeCell ref="A28:T28"/>
    <mergeCell ref="A27:T27"/>
    <mergeCell ref="B13:S13"/>
    <mergeCell ref="A25:T25"/>
    <mergeCell ref="A26:T26"/>
    <mergeCell ref="T17:T18"/>
    <mergeCell ref="A16:B16"/>
    <mergeCell ref="C16:D16"/>
    <mergeCell ref="O17:O18"/>
    <mergeCell ref="P17:P18"/>
    <mergeCell ref="Q17:Q18"/>
    <mergeCell ref="R17:R18"/>
  </mergeCells>
  <conditionalFormatting sqref="S19:S23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:S23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2024-09-16T08:06:34Z</dcterms:modified>
</cp:coreProperties>
</file>