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J19" i="1"/>
  <c r="O19" i="1" s="1"/>
  <c r="L19" i="1"/>
  <c r="K19" i="1"/>
  <c r="H23" i="1"/>
  <c r="M19" i="1" l="1"/>
  <c r="G23" i="1"/>
  <c r="F23" i="1"/>
  <c r="E23" i="1"/>
  <c r="L22" i="1"/>
  <c r="K22" i="1"/>
  <c r="L21" i="1"/>
  <c r="K21" i="1"/>
  <c r="J22" i="1"/>
  <c r="J21" i="1"/>
  <c r="O21" i="1" s="1"/>
  <c r="M22" i="1" l="1"/>
  <c r="N22" i="1" s="1"/>
  <c r="K20" i="1"/>
  <c r="L20" i="1"/>
  <c r="J20" i="1"/>
  <c r="O20" i="1" s="1"/>
  <c r="N19" i="1"/>
  <c r="M21" i="1"/>
  <c r="N21" i="1" s="1"/>
  <c r="O22" i="1"/>
  <c r="M20" i="1" l="1"/>
  <c r="N20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<sst xmlns="http://schemas.openxmlformats.org/spreadsheetml/2006/main" count="43" uniqueCount="39">
  <si>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</si>
  <si>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</si>
  <si>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</si>
  <si>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</si>
  <si>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</si>
  <si>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</si>
  <si>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</si>
  <si>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</si>
  <si>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</si>
  <si>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</si>
  <si>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</si>
  <si>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</si>
  <si>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</si>
  <si>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</si>
  <si>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</si>
  <si>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</si>
  <si>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</si>
  <si>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</si>
  <si>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</si>
  <si>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</si>
  <si>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</si>
  <si>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</si>
  <si>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</si>
  <si>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</si>
  <si>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</si>
  <si>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</si>
  <si>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</si>
  <si>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</si>
  <si>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</si>
  <si>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Оказание услуг по предоставлению сменных грязезащитных ковров для входных зон помещений</t>
  </si>
  <si>
    <r>
      <t>м</t>
    </r>
    <r>
      <rPr>
        <sz val="11"/>
        <color theme="1"/>
        <rFont val="Calibri"/>
        <family val="2"/>
        <charset val="204"/>
      </rPr>
      <t>²</t>
    </r>
  </si>
  <si>
    <t>путем запроса котировок в электронной форме</t>
  </si>
  <si>
    <t>на оказание услуг по предоставлению сменных грязезащитных ковров для входных зон помещений</t>
  </si>
  <si>
    <t>№ 187-24</t>
  </si>
  <si>
    <t>КП вх.2546 от 17.10.2024</t>
  </si>
  <si>
    <t>КП вх.2542 от 17.10.2024</t>
  </si>
  <si>
    <t>КП вх.2541 от 17.10.2024</t>
  </si>
  <si>
    <t>КП вх.2540 от 17.10.2024</t>
  </si>
  <si>
    <t>Начальная (максимальная) цена договора устанавливается в размере 1247834,18 руб. (один миллион двести сорок семь тысяч восемьсот тридцать четыре рубля восемнадцать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</si>
</sst>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zoomScale="85" zoomScaleNormal="85" zoomScalePageLayoutView="70" workbookViewId="0">
      <selection activeCell="B30" sqref="B30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7" style="2" customWidth="1"/>
    <col min="15" max="15" width="13.28515625" style="3" customWidth="1"/>
    <col min="16" max="16" width="9.140625" style="1"/>
    <col min="17" max="17" width="10.7109375" style="1" bestFit="1" customWidth="1"/>
    <col min="18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8" t="s">
        <v>27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8" t="s">
        <v>28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8" t="s">
        <v>32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8" t="s">
        <v>31</v>
      </c>
    </row>
    <row r="5" spans="1:15" hidden="1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8"/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8" t="s">
        <v>33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4"/>
      <c r="K9" s="9"/>
      <c r="L9" s="9"/>
      <c r="M9" s="9"/>
      <c r="N9" s="9"/>
      <c r="O9" s="8" t="s">
        <v>17</v>
      </c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22" t="s">
        <v>20</v>
      </c>
      <c r="M11" s="22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2" t="s">
        <v>19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42.6" customHeight="1" x14ac:dyDescent="0.25">
      <c r="A16" s="26" t="s">
        <v>14</v>
      </c>
      <c r="B16" s="27"/>
      <c r="C16" s="28">
        <f>SUMIF(O19:O22,"&gt;0")</f>
        <v>1247834.18</v>
      </c>
      <c r="D16" s="27"/>
      <c r="E16" s="19" t="s">
        <v>34</v>
      </c>
      <c r="F16" s="20" t="s">
        <v>35</v>
      </c>
      <c r="G16" s="20" t="s">
        <v>36</v>
      </c>
      <c r="H16" s="20" t="s">
        <v>37</v>
      </c>
      <c r="I16" s="11"/>
      <c r="J16" s="12"/>
      <c r="K16" s="13"/>
      <c r="L16" s="13"/>
      <c r="M16" s="13"/>
      <c r="N16" s="13"/>
      <c r="O16" s="12"/>
    </row>
    <row r="17" spans="1:17" s="5" customFormat="1" ht="30" customHeight="1" x14ac:dyDescent="0.25">
      <c r="A17" s="31" t="s">
        <v>0</v>
      </c>
      <c r="B17" s="31" t="s">
        <v>1</v>
      </c>
      <c r="C17" s="31" t="s">
        <v>2</v>
      </c>
      <c r="D17" s="31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29" t="s">
        <v>15</v>
      </c>
      <c r="K17" s="31" t="s">
        <v>11</v>
      </c>
      <c r="L17" s="31" t="s">
        <v>12</v>
      </c>
      <c r="M17" s="31" t="s">
        <v>13</v>
      </c>
      <c r="N17" s="31" t="s">
        <v>9</v>
      </c>
      <c r="O17" s="25" t="s">
        <v>10</v>
      </c>
    </row>
    <row r="18" spans="1:17" s="5" customFormat="1" ht="30" x14ac:dyDescent="0.25">
      <c r="A18" s="31"/>
      <c r="B18" s="31"/>
      <c r="C18" s="13" t="s">
        <v>3</v>
      </c>
      <c r="D18" s="13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30"/>
      <c r="K18" s="31"/>
      <c r="L18" s="31"/>
      <c r="M18" s="31"/>
      <c r="N18" s="31"/>
      <c r="O18" s="25"/>
    </row>
    <row r="19" spans="1:17" s="5" customFormat="1" ht="66.75" customHeight="1" x14ac:dyDescent="0.25">
      <c r="A19" s="13">
        <v>1</v>
      </c>
      <c r="B19" s="13" t="s">
        <v>29</v>
      </c>
      <c r="C19" s="13" t="s">
        <v>30</v>
      </c>
      <c r="D19" s="14">
        <v>8222.9599999999991</v>
      </c>
      <c r="E19" s="12">
        <v>120</v>
      </c>
      <c r="F19" s="12">
        <v>165</v>
      </c>
      <c r="G19" s="12">
        <v>150</v>
      </c>
      <c r="H19" s="12">
        <v>172</v>
      </c>
      <c r="I19" s="12"/>
      <c r="J19" s="12">
        <f>ROUND(AVERAGE(E19:H19),2)</f>
        <v>151.75</v>
      </c>
      <c r="K19" s="13">
        <f>COUNT(E19:H19)</f>
        <v>4</v>
      </c>
      <c r="L19" s="13">
        <f>STDEV(E19:H19)</f>
        <v>23.070543990118654</v>
      </c>
      <c r="M19" s="13">
        <f>L19/J19*100</f>
        <v>15.202994392170446</v>
      </c>
      <c r="N19" s="13" t="str">
        <f t="shared" ref="N19:N22" si="0">IF(M19&lt;33,"ОДНОРОДНЫЕ","НЕОДНОРОДНЫЕ")</f>
        <v>ОДНОРОДНЫЕ</v>
      </c>
      <c r="O19" s="12">
        <f>D19*J19</f>
        <v>1247834.18</v>
      </c>
      <c r="Q19" s="32"/>
    </row>
    <row r="20" spans="1:17" s="5" customFormat="1" ht="19.899999999999999" hidden="1" customHeight="1" x14ac:dyDescent="0.25">
      <c r="A20" s="13">
        <v>2</v>
      </c>
      <c r="B20" s="13"/>
      <c r="C20" s="13"/>
      <c r="D20" s="14"/>
      <c r="E20" s="12"/>
      <c r="F20" s="12"/>
      <c r="G20" s="12"/>
      <c r="H20" s="12"/>
      <c r="I20" s="12"/>
      <c r="J20" s="12" t="e">
        <f t="shared" ref="J19:J22" si="1">AVERAGE(E20:I20)</f>
        <v>#DIV/0!</v>
      </c>
      <c r="K20" s="13">
        <f t="shared" ref="K19:K22" si="2">COUNT(E20:I20)</f>
        <v>0</v>
      </c>
      <c r="L20" s="13" t="e">
        <f t="shared" ref="L19:L22" si="3">STDEV(E20:I20)</f>
        <v>#DIV/0!</v>
      </c>
      <c r="M20" s="13" t="e">
        <f t="shared" ref="M19:M22" si="4">L20/J20*100</f>
        <v>#DIV/0!</v>
      </c>
      <c r="N20" s="13" t="e">
        <f t="shared" si="0"/>
        <v>#DIV/0!</v>
      </c>
      <c r="O20" s="12" t="e">
        <f t="shared" ref="O19:O22" si="5">D20*J20</f>
        <v>#DIV/0!</v>
      </c>
    </row>
    <row r="21" spans="1:17" s="5" customFormat="1" hidden="1" x14ac:dyDescent="0.25">
      <c r="A21" s="13">
        <v>3</v>
      </c>
      <c r="B21" s="13"/>
      <c r="C21" s="13"/>
      <c r="D21" s="15"/>
      <c r="E21" s="12"/>
      <c r="F21" s="12"/>
      <c r="G21" s="12"/>
      <c r="H21" s="12"/>
      <c r="I21" s="12"/>
      <c r="J21" s="12" t="e">
        <f t="shared" si="1"/>
        <v>#DIV/0!</v>
      </c>
      <c r="K21" s="13">
        <f t="shared" si="2"/>
        <v>0</v>
      </c>
      <c r="L21" s="13" t="e">
        <f t="shared" si="3"/>
        <v>#DIV/0!</v>
      </c>
      <c r="M21" s="13" t="e">
        <f t="shared" si="4"/>
        <v>#DIV/0!</v>
      </c>
      <c r="N21" s="13" t="e">
        <f t="shared" si="0"/>
        <v>#DIV/0!</v>
      </c>
      <c r="O21" s="12" t="e">
        <f t="shared" si="5"/>
        <v>#DIV/0!</v>
      </c>
    </row>
    <row r="22" spans="1:17" s="5" customFormat="1" hidden="1" x14ac:dyDescent="0.25">
      <c r="A22" s="13">
        <v>4</v>
      </c>
      <c r="B22" s="16"/>
      <c r="C22" s="13"/>
      <c r="D22" s="17"/>
      <c r="E22" s="12"/>
      <c r="F22" s="12"/>
      <c r="G22" s="12"/>
      <c r="H22" s="12"/>
      <c r="I22" s="12"/>
      <c r="J22" s="12" t="e">
        <f t="shared" si="1"/>
        <v>#DIV/0!</v>
      </c>
      <c r="K22" s="13">
        <f t="shared" si="2"/>
        <v>0</v>
      </c>
      <c r="L22" s="13" t="e">
        <f t="shared" si="3"/>
        <v>#DIV/0!</v>
      </c>
      <c r="M22" s="13" t="e">
        <f t="shared" si="4"/>
        <v>#DIV/0!</v>
      </c>
      <c r="N22" s="13" t="e">
        <f t="shared" si="0"/>
        <v>#DIV/0!</v>
      </c>
      <c r="O22" s="12" t="e">
        <f t="shared" si="5"/>
        <v>#DIV/0!</v>
      </c>
    </row>
    <row r="23" spans="1:17" s="5" customFormat="1" ht="14.45" customHeight="1" x14ac:dyDescent="0.25">
      <c r="A23" s="13"/>
      <c r="B23" s="16" t="s">
        <v>25</v>
      </c>
      <c r="C23" s="13"/>
      <c r="D23" s="17"/>
      <c r="E23" s="12">
        <f>D19*E19</f>
        <v>986755.2</v>
      </c>
      <c r="F23" s="12">
        <f>D19*F19</f>
        <v>1356788.4</v>
      </c>
      <c r="G23" s="12">
        <f>D19*G19</f>
        <v>1233443.9999999998</v>
      </c>
      <c r="H23" s="20">
        <f>D19*H19</f>
        <v>1414349.1199999999</v>
      </c>
      <c r="I23" s="12"/>
      <c r="J23" s="12"/>
      <c r="K23" s="13"/>
      <c r="L23" s="13"/>
      <c r="M23" s="13"/>
      <c r="N23" s="13"/>
      <c r="O23" s="12"/>
    </row>
    <row r="24" spans="1:17" s="6" customFormat="1" x14ac:dyDescent="0.25">
      <c r="A24" s="9"/>
      <c r="B24" s="9"/>
      <c r="C24" s="9"/>
      <c r="D24" s="9"/>
      <c r="E24" s="4"/>
      <c r="F24" s="4"/>
      <c r="G24" s="4"/>
      <c r="H24" s="4"/>
      <c r="I24" s="4"/>
      <c r="J24" s="4"/>
      <c r="K24" s="9"/>
      <c r="L24" s="9"/>
      <c r="M24" s="9"/>
      <c r="N24" s="9"/>
      <c r="O24" s="4"/>
    </row>
    <row r="25" spans="1:17" s="10" customFormat="1" x14ac:dyDescent="0.25">
      <c r="A25" s="23" t="s">
        <v>26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7" s="10" customFormat="1" x14ac:dyDescent="0.25">
      <c r="A26" s="23" t="s">
        <v>24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7" s="10" customForma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7" s="10" customFormat="1" x14ac:dyDescent="0.25">
      <c r="A28" s="21" t="s">
        <v>38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</sheetData>
  <mergeCells count="17"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2024-10-18T02:53:29Z</dcterms:modified>
</cp:coreProperties>
</file>