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M22" i="1" s="1"/>
  <c r="J29" i="1"/>
  <c r="I29" i="1"/>
  <c r="H29" i="1"/>
  <c r="M29" i="1" s="1"/>
  <c r="J28" i="1"/>
  <c r="I28" i="1"/>
  <c r="H28" i="1"/>
  <c r="M28" i="1" s="1"/>
  <c r="J27" i="1"/>
  <c r="I27" i="1"/>
  <c r="H27" i="1"/>
  <c r="M27" i="1" s="1"/>
  <c r="J26" i="1"/>
  <c r="I26" i="1"/>
  <c r="H26" i="1"/>
  <c r="M26" i="1" s="1"/>
  <c r="J25" i="1"/>
  <c r="I25" i="1"/>
  <c r="H25" i="1"/>
  <c r="M25" i="1" s="1"/>
  <c r="J24" i="1"/>
  <c r="I24" i="1"/>
  <c r="H24" i="1"/>
  <c r="M24" i="1" s="1"/>
  <c r="J23" i="1"/>
  <c r="I23" i="1"/>
  <c r="H23" i="1"/>
  <c r="M23" i="1" s="1"/>
  <c r="J21" i="1"/>
  <c r="I21" i="1"/>
  <c r="H21" i="1"/>
  <c r="M21" i="1" s="1"/>
  <c r="K25" i="1" l="1"/>
  <c r="L25" i="1" s="1"/>
  <c r="K22" i="1"/>
  <c r="L22" i="1" s="1"/>
  <c r="K29" i="1"/>
  <c r="L29" i="1" s="1"/>
  <c r="K23" i="1"/>
  <c r="L23" i="1" s="1"/>
  <c r="K27" i="1"/>
  <c r="L27" i="1" s="1"/>
  <c r="K21" i="1"/>
  <c r="L21" i="1" s="1"/>
  <c r="K24" i="1"/>
  <c r="L24" i="1" s="1"/>
  <c r="K26" i="1"/>
  <c r="L26" i="1" s="1"/>
  <c r="K28" i="1"/>
  <c r="L28" i="1" s="1"/>
  <c r="H20" i="1"/>
  <c r="M20" i="1" l="1"/>
  <c r="I20" i="1"/>
  <c r="J20" i="1"/>
  <c r="G30" i="1"/>
  <c r="F30" i="1"/>
  <c r="E30" i="1"/>
  <c r="M30" i="1" l="1"/>
  <c r="C17" i="1" s="1"/>
  <c r="K20" i="1"/>
  <c r="L20" i="1" s="1"/>
</calcChain>
</file>

<file path=xl/sharedStrings.xml><?xml version="1.0" encoding="utf-8"?>
<sst xmlns="http://schemas.openxmlformats.org/spreadsheetml/2006/main" count="56" uniqueCount="46">
  <si>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</si>
  <si>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</si>
  <si>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</si>
  <si>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</si>
  <si>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</si>
  <si>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</si>
  <si>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</si>
  <si>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</si>
  <si>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</si>
  <si>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</si>
  <si>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</si>
  <si>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</si>
  <si>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</si>
  <si>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</si>
  <si>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</si>
  <si>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</si>
  <si>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</si>
  <si>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</si>
  <si>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</si>
  <si>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</si>
  <si>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</si>
  <si>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</si>
  <si>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</si>
  <si>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</si>
  <si>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</si>
  <si>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</si>
  <si>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</si>
  <si>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</si>
  <si>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набор</t>
  </si>
  <si>
    <t>№ 175-24</t>
  </si>
  <si>
    <t>Набор реагентов для иммуноферментного выявления иммуноглобулинов класса М к вирусу гепатита А  в сыворотке (плазме)  крови</t>
  </si>
  <si>
    <t>Набор реагентов для иммуноферментного количественного и качественного определения иммуноглобулинов класса G к вирусу гепатита А</t>
  </si>
  <si>
    <t>Набор реагентов для иммуноферментного выявления HBsAg  в сыворотке (плазме) и препаратах крови человека</t>
  </si>
  <si>
    <t>Набор реагентов для иммуноферментного выявления и подтверждения присутствия HBsAg.</t>
  </si>
  <si>
    <t>Набор реагентов для  иммуноферментного  выявления иммуноглобулинов    классов G и  M к вирусу гепатита С   в сыворотке (плазме) и  препаратах крови человека</t>
  </si>
  <si>
    <t>Набор реагентов для иммуноферментного выявления  и подтверждения наличия иммуноглобулинов классов G и М к  вирусу гепатита С</t>
  </si>
  <si>
    <t>Прокальцитонин ИВД, набор, иммунохроматографический анализ, экспресс-анализ</t>
  </si>
  <si>
    <t>Прокальцитонин – ИФА, реагент</t>
  </si>
  <si>
    <t>Набор реагентов для иммуноферментного определения концентрации D-димера в плазме крови человека</t>
  </si>
  <si>
    <t>шт.</t>
  </si>
  <si>
    <t>КП вх. № 2324 от 24.09.2024</t>
  </si>
  <si>
    <t>КП вх. № 2325 от 24.09.2024</t>
  </si>
  <si>
    <t>КП вх. № 2326 от 24.09.2024</t>
  </si>
  <si>
    <t>Начальная (максимальная) цена договора устанавливается в размере 1 311 880,05 руб. (один миллион триста одиннадцать тысяч восемьсот восемьдесят рублей пять копеек)</t>
  </si>
  <si>
    <t>на поставку наборов реагентов для выявления инфекций</t>
  </si>
  <si>
    <t>Набор реагентов для иммуноферментного выявления иммуноглобулинов класса G к вирусу кори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</si>
</sst>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topLeftCell="A7" zoomScale="85" zoomScaleNormal="85" zoomScalePageLayoutView="70" workbookViewId="0">
      <selection activeCell="E26" sqref="E26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11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39" t="s">
        <v>44</v>
      </c>
      <c r="F3" s="39"/>
      <c r="G3" s="39"/>
      <c r="H3" s="39"/>
      <c r="I3" s="39"/>
      <c r="J3" s="39"/>
      <c r="K3" s="39"/>
      <c r="L3" s="39"/>
      <c r="M3" s="39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29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3" t="s">
        <v>17</v>
      </c>
      <c r="K12" s="43"/>
      <c r="M12" s="1" t="s">
        <v>15</v>
      </c>
    </row>
    <row r="14" spans="2:13" x14ac:dyDescent="0.25">
      <c r="B14" s="43" t="s">
        <v>16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2:13" hidden="1" x14ac:dyDescent="0.25"/>
    <row r="17" spans="1:17" ht="54.6" customHeight="1" x14ac:dyDescent="0.25">
      <c r="A17" s="47" t="s">
        <v>11</v>
      </c>
      <c r="B17" s="48"/>
      <c r="C17" s="49">
        <f>M30</f>
        <v>1311880.05</v>
      </c>
      <c r="D17" s="50"/>
      <c r="E17" s="23" t="s">
        <v>40</v>
      </c>
      <c r="F17" s="23" t="s">
        <v>41</v>
      </c>
      <c r="G17" s="23" t="s">
        <v>42</v>
      </c>
      <c r="H17" s="15"/>
      <c r="I17" s="12"/>
      <c r="J17" s="12"/>
      <c r="K17" s="12"/>
      <c r="L17" s="12"/>
      <c r="M17" s="15"/>
    </row>
    <row r="18" spans="1:17" ht="30" customHeight="1" x14ac:dyDescent="0.25">
      <c r="A18" s="37" t="s">
        <v>0</v>
      </c>
      <c r="B18" s="37" t="s">
        <v>1</v>
      </c>
      <c r="C18" s="37" t="s">
        <v>2</v>
      </c>
      <c r="D18" s="37"/>
      <c r="E18" s="22" t="s">
        <v>25</v>
      </c>
      <c r="F18" s="22" t="s">
        <v>26</v>
      </c>
      <c r="G18" s="22" t="s">
        <v>27</v>
      </c>
      <c r="H18" s="51" t="s">
        <v>12</v>
      </c>
      <c r="I18" s="37" t="s">
        <v>8</v>
      </c>
      <c r="J18" s="37" t="s">
        <v>9</v>
      </c>
      <c r="K18" s="37" t="s">
        <v>10</v>
      </c>
      <c r="L18" s="37" t="s">
        <v>6</v>
      </c>
      <c r="M18" s="46" t="s">
        <v>7</v>
      </c>
    </row>
    <row r="19" spans="1:17" x14ac:dyDescent="0.25">
      <c r="A19" s="38"/>
      <c r="B19" s="38"/>
      <c r="C19" s="13" t="s">
        <v>3</v>
      </c>
      <c r="D19" s="13" t="s">
        <v>4</v>
      </c>
      <c r="E19" s="16" t="s">
        <v>5</v>
      </c>
      <c r="F19" s="26" t="s">
        <v>5</v>
      </c>
      <c r="G19" s="15" t="s">
        <v>5</v>
      </c>
      <c r="H19" s="52"/>
      <c r="I19" s="37"/>
      <c r="J19" s="37"/>
      <c r="K19" s="37"/>
      <c r="L19" s="37"/>
      <c r="M19" s="46"/>
    </row>
    <row r="20" spans="1:17" s="18" customFormat="1" ht="60" x14ac:dyDescent="0.25">
      <c r="A20" s="4">
        <v>1</v>
      </c>
      <c r="B20" s="55" t="s">
        <v>30</v>
      </c>
      <c r="C20" s="35" t="s">
        <v>28</v>
      </c>
      <c r="D20" s="17">
        <v>1</v>
      </c>
      <c r="E20" s="31">
        <v>6654</v>
      </c>
      <c r="F20" s="25">
        <v>6698</v>
      </c>
      <c r="G20" s="19">
        <v>6600</v>
      </c>
      <c r="H20" s="19">
        <f>ROUND(AVERAGE(E20:G20),2)</f>
        <v>6650.67</v>
      </c>
      <c r="I20" s="21">
        <f t="shared" ref="I20" si="0" xml:space="preserve"> COUNT(E20:G20)</f>
        <v>3</v>
      </c>
      <c r="J20" s="21">
        <f t="shared" ref="J20" si="1">STDEV(E20:G20)</f>
        <v>49.084960357866571</v>
      </c>
      <c r="K20" s="21">
        <f t="shared" ref="K20" si="2">J20/H20*100</f>
        <v>0.73804534517374287</v>
      </c>
      <c r="L20" s="21" t="str">
        <f t="shared" ref="L20" si="3">IF(K20&lt;33,"ОДНОРОДНЫЕ","НЕОДНОРОДНЫЕ")</f>
        <v>ОДНОРОДНЫЕ</v>
      </c>
      <c r="M20" s="19">
        <f t="shared" ref="M20" si="4">D20*H20</f>
        <v>6650.67</v>
      </c>
      <c r="P20" s="24"/>
      <c r="Q20" s="24"/>
    </row>
    <row r="21" spans="1:17" s="28" customFormat="1" ht="60" x14ac:dyDescent="0.25">
      <c r="A21" s="4">
        <v>2</v>
      </c>
      <c r="B21" s="55" t="s">
        <v>31</v>
      </c>
      <c r="C21" s="35" t="s">
        <v>28</v>
      </c>
      <c r="D21" s="17">
        <v>1</v>
      </c>
      <c r="E21" s="31">
        <v>6654</v>
      </c>
      <c r="F21" s="29">
        <v>6698</v>
      </c>
      <c r="G21" s="29">
        <v>6600</v>
      </c>
      <c r="H21" s="29">
        <f t="shared" ref="H21:H29" si="5">ROUND(AVERAGE(E21:G21),2)</f>
        <v>6650.67</v>
      </c>
      <c r="I21" s="27">
        <f t="shared" ref="I21:I29" si="6" xml:space="preserve"> COUNT(E21:G21)</f>
        <v>3</v>
      </c>
      <c r="J21" s="27">
        <f t="shared" ref="J21:J29" si="7">STDEV(E21:G21)</f>
        <v>49.084960357866571</v>
      </c>
      <c r="K21" s="27">
        <f t="shared" ref="K21:K29" si="8">J21/H21*100</f>
        <v>0.73804534517374287</v>
      </c>
      <c r="L21" s="27" t="str">
        <f t="shared" ref="L21:L29" si="9">IF(K21&lt;33,"ОДНОРОДНЫЕ","НЕОДНОРОДНЫЕ")</f>
        <v>ОДНОРОДНЫЕ</v>
      </c>
      <c r="M21" s="29">
        <f t="shared" ref="M21:M29" si="10">D21*H21</f>
        <v>6650.67</v>
      </c>
    </row>
    <row r="22" spans="1:17" s="28" customFormat="1" ht="45" x14ac:dyDescent="0.25">
      <c r="A22" s="4">
        <v>3</v>
      </c>
      <c r="B22" s="55" t="s">
        <v>32</v>
      </c>
      <c r="C22" s="35" t="s">
        <v>28</v>
      </c>
      <c r="D22" s="17">
        <v>75</v>
      </c>
      <c r="E22" s="31">
        <v>5130</v>
      </c>
      <c r="F22" s="29">
        <v>5162</v>
      </c>
      <c r="G22" s="29">
        <v>5000</v>
      </c>
      <c r="H22" s="29">
        <f t="shared" ref="H22" si="11">ROUND(AVERAGE(E22:G22),2)</f>
        <v>5097.33</v>
      </c>
      <c r="I22" s="27">
        <f t="shared" ref="I22" si="12" xml:space="preserve"> COUNT(E22:G22)</f>
        <v>3</v>
      </c>
      <c r="J22" s="27">
        <f t="shared" ref="J22" si="13">STDEV(E22:G22)</f>
        <v>85.798212879601024</v>
      </c>
      <c r="K22" s="27">
        <f t="shared" ref="K22" si="14">J22/H22*100</f>
        <v>1.6831991038367344</v>
      </c>
      <c r="L22" s="27" t="str">
        <f t="shared" ref="L22" si="15">IF(K22&lt;33,"ОДНОРОДНЫЕ","НЕОДНОРОДНЫЕ")</f>
        <v>ОДНОРОДНЫЕ</v>
      </c>
      <c r="M22" s="29">
        <f t="shared" ref="M22" si="16">D22*H22</f>
        <v>382299.75</v>
      </c>
    </row>
    <row r="23" spans="1:17" s="28" customFormat="1" ht="45" x14ac:dyDescent="0.25">
      <c r="A23" s="4">
        <v>4</v>
      </c>
      <c r="B23" s="55" t="s">
        <v>33</v>
      </c>
      <c r="C23" s="35" t="s">
        <v>28</v>
      </c>
      <c r="D23" s="17">
        <v>12</v>
      </c>
      <c r="E23" s="31">
        <v>4432</v>
      </c>
      <c r="F23" s="29">
        <v>4510</v>
      </c>
      <c r="G23" s="29">
        <v>4400</v>
      </c>
      <c r="H23" s="29">
        <f t="shared" si="5"/>
        <v>4447.33</v>
      </c>
      <c r="I23" s="27">
        <f t="shared" si="6"/>
        <v>3</v>
      </c>
      <c r="J23" s="27">
        <f t="shared" si="7"/>
        <v>56.580326380583323</v>
      </c>
      <c r="K23" s="27">
        <f t="shared" si="8"/>
        <v>1.2722313473608506</v>
      </c>
      <c r="L23" s="27" t="str">
        <f t="shared" si="9"/>
        <v>ОДНОРОДНЫЕ</v>
      </c>
      <c r="M23" s="29">
        <f t="shared" si="10"/>
        <v>53367.96</v>
      </c>
    </row>
    <row r="24" spans="1:17" s="28" customFormat="1" ht="60" x14ac:dyDescent="0.25">
      <c r="A24" s="4">
        <v>5</v>
      </c>
      <c r="B24" s="53" t="s">
        <v>34</v>
      </c>
      <c r="C24" s="36" t="s">
        <v>28</v>
      </c>
      <c r="D24" s="17">
        <v>75</v>
      </c>
      <c r="E24" s="31">
        <v>5120</v>
      </c>
      <c r="F24" s="29">
        <v>5185</v>
      </c>
      <c r="G24" s="29">
        <v>5000</v>
      </c>
      <c r="H24" s="29">
        <f t="shared" si="5"/>
        <v>5101.67</v>
      </c>
      <c r="I24" s="27">
        <f t="shared" si="6"/>
        <v>3</v>
      </c>
      <c r="J24" s="27">
        <f t="shared" si="7"/>
        <v>93.852721502007256</v>
      </c>
      <c r="K24" s="27">
        <f t="shared" si="8"/>
        <v>1.839647046986717</v>
      </c>
      <c r="L24" s="27" t="str">
        <f t="shared" si="9"/>
        <v>ОДНОРОДНЫЕ</v>
      </c>
      <c r="M24" s="29">
        <f t="shared" si="10"/>
        <v>382625.25</v>
      </c>
    </row>
    <row r="25" spans="1:17" s="28" customFormat="1" ht="65.25" customHeight="1" x14ac:dyDescent="0.25">
      <c r="A25" s="4">
        <v>6</v>
      </c>
      <c r="B25" s="30" t="s">
        <v>35</v>
      </c>
      <c r="C25" s="36" t="s">
        <v>28</v>
      </c>
      <c r="D25" s="17">
        <v>25</v>
      </c>
      <c r="E25" s="31">
        <v>5260</v>
      </c>
      <c r="F25" s="29">
        <v>5310</v>
      </c>
      <c r="G25" s="29">
        <v>5200</v>
      </c>
      <c r="H25" s="29">
        <f t="shared" si="5"/>
        <v>5256.67</v>
      </c>
      <c r="I25" s="27">
        <f t="shared" si="6"/>
        <v>3</v>
      </c>
      <c r="J25" s="27">
        <f t="shared" si="7"/>
        <v>55.075705472861017</v>
      </c>
      <c r="K25" s="27">
        <f t="shared" si="8"/>
        <v>1.0477299406822385</v>
      </c>
      <c r="L25" s="27" t="str">
        <f t="shared" si="9"/>
        <v>ОДНОРОДНЫЕ</v>
      </c>
      <c r="M25" s="29">
        <f t="shared" si="10"/>
        <v>131416.75</v>
      </c>
    </row>
    <row r="26" spans="1:17" s="28" customFormat="1" ht="45" x14ac:dyDescent="0.25">
      <c r="A26" s="4">
        <v>7</v>
      </c>
      <c r="B26" s="30" t="s">
        <v>36</v>
      </c>
      <c r="C26" s="36" t="s">
        <v>39</v>
      </c>
      <c r="D26" s="17">
        <v>200</v>
      </c>
      <c r="E26" s="31">
        <v>980</v>
      </c>
      <c r="F26" s="29">
        <v>993</v>
      </c>
      <c r="G26" s="29">
        <v>915</v>
      </c>
      <c r="H26" s="29">
        <f t="shared" si="5"/>
        <v>962.67</v>
      </c>
      <c r="I26" s="27">
        <f t="shared" si="6"/>
        <v>3</v>
      </c>
      <c r="J26" s="27">
        <f t="shared" si="7"/>
        <v>41.78915329763614</v>
      </c>
      <c r="K26" s="27">
        <f t="shared" si="8"/>
        <v>4.3409634971107582</v>
      </c>
      <c r="L26" s="27" t="str">
        <f t="shared" si="9"/>
        <v>ОДНОРОДНЫЕ</v>
      </c>
      <c r="M26" s="29">
        <f t="shared" si="10"/>
        <v>192534</v>
      </c>
    </row>
    <row r="27" spans="1:17" s="28" customFormat="1" x14ac:dyDescent="0.25">
      <c r="A27" s="4">
        <v>8</v>
      </c>
      <c r="B27" s="53" t="s">
        <v>37</v>
      </c>
      <c r="C27" s="36" t="s">
        <v>28</v>
      </c>
      <c r="D27" s="17">
        <v>5</v>
      </c>
      <c r="E27" s="31">
        <v>12254</v>
      </c>
      <c r="F27" s="29">
        <v>12293</v>
      </c>
      <c r="G27" s="29">
        <v>12210</v>
      </c>
      <c r="H27" s="29">
        <f t="shared" si="5"/>
        <v>12252.33</v>
      </c>
      <c r="I27" s="27">
        <f t="shared" si="6"/>
        <v>3</v>
      </c>
      <c r="J27" s="27">
        <f t="shared" si="7"/>
        <v>41.525092815469222</v>
      </c>
      <c r="K27" s="27">
        <f t="shared" si="8"/>
        <v>0.3389158863291245</v>
      </c>
      <c r="L27" s="27" t="str">
        <f t="shared" si="9"/>
        <v>ОДНОРОДНЫЕ</v>
      </c>
      <c r="M27" s="29">
        <f t="shared" si="10"/>
        <v>61261.65</v>
      </c>
    </row>
    <row r="28" spans="1:17" s="28" customFormat="1" ht="45" x14ac:dyDescent="0.25">
      <c r="A28" s="4">
        <v>9</v>
      </c>
      <c r="B28" s="54" t="s">
        <v>38</v>
      </c>
      <c r="C28" s="36" t="s">
        <v>28</v>
      </c>
      <c r="D28" s="17">
        <v>5</v>
      </c>
      <c r="E28" s="31">
        <v>14185</v>
      </c>
      <c r="F28" s="29">
        <v>14210</v>
      </c>
      <c r="G28" s="29">
        <v>14150</v>
      </c>
      <c r="H28" s="29">
        <f t="shared" si="5"/>
        <v>14181.67</v>
      </c>
      <c r="I28" s="27">
        <f t="shared" si="6"/>
        <v>3</v>
      </c>
      <c r="J28" s="27">
        <f t="shared" si="7"/>
        <v>30.138568866708543</v>
      </c>
      <c r="K28" s="27">
        <f t="shared" si="8"/>
        <v>0.21251777023939028</v>
      </c>
      <c r="L28" s="27" t="str">
        <f t="shared" si="9"/>
        <v>ОДНОРОДНЫЕ</v>
      </c>
      <c r="M28" s="29">
        <f t="shared" si="10"/>
        <v>70908.350000000006</v>
      </c>
    </row>
    <row r="29" spans="1:17" s="28" customFormat="1" ht="45" x14ac:dyDescent="0.25">
      <c r="A29" s="4">
        <v>10</v>
      </c>
      <c r="B29" s="54" t="s">
        <v>45</v>
      </c>
      <c r="C29" s="36" t="s">
        <v>28</v>
      </c>
      <c r="D29" s="17">
        <v>3</v>
      </c>
      <c r="E29" s="31">
        <v>8065</v>
      </c>
      <c r="F29" s="29">
        <v>8100</v>
      </c>
      <c r="G29" s="29">
        <v>8000</v>
      </c>
      <c r="H29" s="29">
        <f t="shared" si="5"/>
        <v>8055</v>
      </c>
      <c r="I29" s="27">
        <f t="shared" si="6"/>
        <v>3</v>
      </c>
      <c r="J29" s="27">
        <f t="shared" si="7"/>
        <v>50.744457825461097</v>
      </c>
      <c r="K29" s="27">
        <f t="shared" si="8"/>
        <v>0.6299746471193185</v>
      </c>
      <c r="L29" s="27" t="str">
        <f t="shared" si="9"/>
        <v>ОДНОРОДНЫЕ</v>
      </c>
      <c r="M29" s="29">
        <f t="shared" si="10"/>
        <v>24165</v>
      </c>
    </row>
    <row r="30" spans="1:17" x14ac:dyDescent="0.25">
      <c r="A30" s="4"/>
      <c r="B30" s="32"/>
      <c r="C30" s="33"/>
      <c r="D30" s="34"/>
      <c r="E30" s="25">
        <f>SUMPRODUCT($D$20:$D$29,E20:E29)</f>
        <v>1319132</v>
      </c>
      <c r="F30" s="25">
        <f>SUMPRODUCT($D$20:$D$29,F20:F29)</f>
        <v>1331706</v>
      </c>
      <c r="G30" s="20">
        <f>SUMPRODUCT($D$20:$D$29,G20:G29)</f>
        <v>1284800</v>
      </c>
      <c r="H30" s="15"/>
      <c r="I30" s="12"/>
      <c r="J30" s="12"/>
      <c r="K30" s="12"/>
      <c r="L30" s="12"/>
      <c r="M30" s="3">
        <f>SUM(M20:M29)</f>
        <v>1311880.05</v>
      </c>
      <c r="O30" s="9"/>
    </row>
    <row r="32" spans="1:17" x14ac:dyDescent="0.25">
      <c r="A32" s="44" t="s">
        <v>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5" x14ac:dyDescent="0.25">
      <c r="A33" s="45" t="s">
        <v>19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5" ht="15" customHeight="1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O34" s="9"/>
    </row>
    <row r="35" spans="1:15" s="6" customFormat="1" x14ac:dyDescent="0.25">
      <c r="A35" s="40" t="s">
        <v>43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5"/>
      <c r="O35" s="5"/>
    </row>
    <row r="37" spans="1:15" x14ac:dyDescent="0.25">
      <c r="J37" s="9"/>
    </row>
    <row r="41" spans="1:15" x14ac:dyDescent="0.25">
      <c r="L41" s="9"/>
    </row>
  </sheetData>
  <mergeCells count="18">
    <mergeCell ref="A35:M35"/>
    <mergeCell ref="A34:M34"/>
    <mergeCell ref="J12:K12"/>
    <mergeCell ref="B14:L14"/>
    <mergeCell ref="A32:M32"/>
    <mergeCell ref="A33:M33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  <mergeCell ref="E3:M3"/>
  </mergeCells>
  <conditionalFormatting sqref="L20 L30">
    <cfRule type="containsText" dxfId="29" priority="124" operator="containsText" text="НЕ">
      <formula>NOT(ISERROR(SEARCH("НЕ",L20)))</formula>
    </cfRule>
    <cfRule type="containsText" dxfId="28" priority="125" operator="containsText" text="ОДНОРОДНЫЕ">
      <formula>NOT(ISERROR(SEARCH("ОДНОРОДНЫЕ",L20)))</formula>
    </cfRule>
    <cfRule type="containsText" dxfId="27" priority="126" operator="containsText" text="НЕОДНОРОДНЫЕ">
      <formula>NOT(ISERROR(SEARCH("НЕОДНОРОДНЫЕ",L20)))</formula>
    </cfRule>
  </conditionalFormatting>
  <conditionalFormatting sqref="L20 L30">
    <cfRule type="containsText" dxfId="26" priority="121" operator="containsText" text="НЕОДНОРОДНЫЕ">
      <formula>NOT(ISERROR(SEARCH("НЕОДНОРОДНЫЕ",L20)))</formula>
    </cfRule>
    <cfRule type="containsText" dxfId="25" priority="122" operator="containsText" text="ОДНОРОДНЫЕ">
      <formula>NOT(ISERROR(SEARCH("ОДНОРОДНЫЕ",L20)))</formula>
    </cfRule>
    <cfRule type="containsText" dxfId="24" priority="123" operator="containsText" text="НЕОДНОРОДНЫЕ">
      <formula>NOT(ISERROR(SEARCH("НЕОДНОРОДНЫЕ",L20)))</formula>
    </cfRule>
  </conditionalFormatting>
  <conditionalFormatting sqref="L28:L29">
    <cfRule type="containsText" dxfId="23" priority="22" operator="containsText" text="НЕ">
      <formula>NOT(ISERROR(SEARCH("НЕ",L28)))</formula>
    </cfRule>
    <cfRule type="containsText" dxfId="22" priority="23" operator="containsText" text="ОДНОРОДНЫЕ">
      <formula>NOT(ISERROR(SEARCH("ОДНОРОДНЫЕ",L28)))</formula>
    </cfRule>
    <cfRule type="containsText" dxfId="21" priority="24" operator="containsText" text="НЕОДНОРОДНЫЕ">
      <formula>NOT(ISERROR(SEARCH("НЕОДНОРОДНЫЕ",L28)))</formula>
    </cfRule>
  </conditionalFormatting>
  <conditionalFormatting sqref="L28:L29">
    <cfRule type="containsText" dxfId="20" priority="19" operator="containsText" text="НЕОДНОРОДНЫЕ">
      <formula>NOT(ISERROR(SEARCH("НЕОДНОРОДНЫЕ",L28)))</formula>
    </cfRule>
    <cfRule type="containsText" dxfId="19" priority="20" operator="containsText" text="ОДНОРОДНЫЕ">
      <formula>NOT(ISERROR(SEARCH("ОДНОРОДНЫЕ",L28)))</formula>
    </cfRule>
    <cfRule type="containsText" dxfId="18" priority="21" operator="containsText" text="НЕОДНОРОДНЫЕ">
      <formula>NOT(ISERROR(SEARCH("НЕОДНОРОДНЫЕ",L28)))</formula>
    </cfRule>
  </conditionalFormatting>
  <conditionalFormatting sqref="L25:L27">
    <cfRule type="containsText" dxfId="17" priority="16" operator="containsText" text="НЕ">
      <formula>NOT(ISERROR(SEARCH("НЕ",L25)))</formula>
    </cfRule>
    <cfRule type="containsText" dxfId="16" priority="17" operator="containsText" text="ОДНОРОДНЫЕ">
      <formula>NOT(ISERROR(SEARCH("ОДНОРОДНЫЕ",L25)))</formula>
    </cfRule>
    <cfRule type="containsText" dxfId="15" priority="18" operator="containsText" text="НЕОДНОРОДНЫЕ">
      <formula>NOT(ISERROR(SEARCH("НЕОДНОРОДНЫЕ",L25)))</formula>
    </cfRule>
  </conditionalFormatting>
  <conditionalFormatting sqref="L25:L27">
    <cfRule type="containsText" dxfId="14" priority="13" operator="containsText" text="НЕОДНОРОДНЫЕ">
      <formula>NOT(ISERROR(SEARCH("НЕОДНОРОДНЫЕ",L25)))</formula>
    </cfRule>
    <cfRule type="containsText" dxfId="13" priority="14" operator="containsText" text="ОДНОРОДНЫЕ">
      <formula>NOT(ISERROR(SEARCH("ОДНОРОДНЫЕ",L25)))</formula>
    </cfRule>
    <cfRule type="containsText" dxfId="12" priority="15" operator="containsText" text="НЕОДНОРОДНЫЕ">
      <formula>NOT(ISERROR(SEARCH("НЕОДНОРОДНЫЕ",L25)))</formula>
    </cfRule>
  </conditionalFormatting>
  <conditionalFormatting sqref="L21 L23:L24">
    <cfRule type="containsText" dxfId="11" priority="10" operator="containsText" text="НЕ">
      <formula>NOT(ISERROR(SEARCH("НЕ",L21)))</formula>
    </cfRule>
    <cfRule type="containsText" dxfId="10" priority="11" operator="containsText" text="ОДНОРОДНЫЕ">
      <formula>NOT(ISERROR(SEARCH("ОДНОРОДНЫЕ",L21)))</formula>
    </cfRule>
    <cfRule type="containsText" dxfId="9" priority="12" operator="containsText" text="НЕОДНОРОДНЫЕ">
      <formula>NOT(ISERROR(SEARCH("НЕОДНОРОДНЫЕ",L21)))</formula>
    </cfRule>
  </conditionalFormatting>
  <conditionalFormatting sqref="L21 L23:L24">
    <cfRule type="containsText" dxfId="8" priority="7" operator="containsText" text="НЕОДНОРОДНЫЕ">
      <formula>NOT(ISERROR(SEARCH("НЕОДНОРОДНЫЕ",L21)))</formula>
    </cfRule>
    <cfRule type="containsText" dxfId="7" priority="8" operator="containsText" text="ОДНОРОДНЫЕ">
      <formula>NOT(ISERROR(SEARCH("ОДНОРОДНЫЕ",L21)))</formula>
    </cfRule>
    <cfRule type="containsText" dxfId="6" priority="9" operator="containsText" text="НЕОДНОРОДНЫЕ">
      <formula>NOT(ISERROR(SEARCH("НЕОДНОРОДНЫЕ",L21)))</formula>
    </cfRule>
  </conditionalFormatting>
  <conditionalFormatting sqref="L22">
    <cfRule type="containsText" dxfId="5" priority="4" operator="containsText" text="НЕ">
      <formula>NOT(ISERROR(SEARCH("НЕ",L22)))</formula>
    </cfRule>
    <cfRule type="containsText" dxfId="4" priority="5" operator="containsText" text="ОДНОРОДНЫЕ">
      <formula>NOT(ISERROR(SEARCH("ОДНОРОДНЫЕ",L22)))</formula>
    </cfRule>
    <cfRule type="containsText" dxfId="3" priority="6" operator="containsText" text="НЕОДНОРОДНЫЕ">
      <formula>NOT(ISERROR(SEARCH("НЕОДНОРОДНЫЕ",L22)))</formula>
    </cfRule>
  </conditionalFormatting>
  <conditionalFormatting sqref="L22">
    <cfRule type="containsText" dxfId="2" priority="1" operator="containsText" text="НЕОДНОРОДНЫЕ">
      <formula>NOT(ISERROR(SEARCH("НЕОДНОРОДНЫЕ",L22)))</formula>
    </cfRule>
    <cfRule type="containsText" dxfId="1" priority="2" operator="containsText" text="ОДНОРОДНЫЕ">
      <formula>NOT(ISERROR(SEARCH("ОДНОРОДНЫЕ",L22)))</formula>
    </cfRule>
    <cfRule type="containsText" dxfId="0" priority="3" operator="containsText" text="НЕОДНОРОДНЫЕ">
      <formula>NOT(ISERROR(SEARCH("НЕОДНОРОДНЫЕ",L22)))</formula>
    </cfRule>
  </conditionalFormatting>
  <pageMargins left="0.31496062992125984" right="0.19685039370078741" top="0.35433070866141736" bottom="0.35433070866141736" header="0.11811023622047245" footer="0.11811023622047245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2024-09-26T00:00:28Z</dcterms:modified>
</cp:coreProperties>
</file>