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-120" yWindow="-120" windowWidth="29040" windowHeight="1584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H20" i="1" l="1"/>
  <c r="M20" i="1" l="1"/>
  <c r="I20" i="1"/>
  <c r="J20" i="1"/>
  <c r="G21" i="1"/>
  <c r="F21" i="1"/>
  <c r="E21" i="1"/>
  <c r="M21" i="1" l="1"/>
  <c r="C17" i="1" s="1"/>
  <c r="K20" i="1"/>
  <c r="L20" i="1" s="1"/>
</calcChain>
</file>

<file path=xl/sharedStrings.xml><?xml version="1.0" encoding="utf-8"?>
<sst xmlns="http://schemas.openxmlformats.org/spreadsheetml/2006/main" count="38" uniqueCount="36">
  <si>
    <t>№ п/п</t>
  </si>
  <si>
    <t>Наименование товара, работ, услуг</t>
  </si>
  <si>
    <t>Объем</t>
  </si>
  <si>
    <t>Ед.изм.</t>
  </si>
  <si>
    <t>Кол-во</t>
  </si>
  <si>
    <t>Цена за ед.изм.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</si>
  <si>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</si>
  <si>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</si>
  <si>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</si>
  <si>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</si>
  <si>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</si>
  <si>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</si>
  <si>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</si>
  <si>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</si>
  <si>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</si>
  <si>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</si>
  <si>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</si>
  <si>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</si>
  <si>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</si>
  <si>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</si>
  <si>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</si>
  <si>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</si>
  <si>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</si>
  <si>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только субъекты малого и среднего предпринимательства</t>
  </si>
  <si>
    <t>путем запроса котировок в электронной форме, участниками которого могут являться</t>
  </si>
  <si>
    <t>Источник № 1</t>
  </si>
  <si>
    <t>Источник № 2</t>
  </si>
  <si>
    <t>Источник № 3</t>
  </si>
  <si>
    <t>упак</t>
  </si>
  <si>
    <t>Тест-полоски для количественного определения уровня глюкозы в крови</t>
  </si>
  <si>
    <t>№ 173-24</t>
  </si>
  <si>
    <t>на поставку тест полосок для определения уровня глюкозы в крови на глюкометрах GmateLife</t>
  </si>
  <si>
    <t>КП вх. № 2330 от 24.09.2024</t>
  </si>
  <si>
    <t>КП вх. № 2331 от 24.09.2024</t>
  </si>
  <si>
    <t>КП вх. № 2332 от 24.09.2024</t>
  </si>
  <si>
    <t>Начальная (максимальная) цена договора устанавливается в размере 114499,50 руб. (сто четырнадцать тысяч четыреста девяносто девять рублей пятьдесят копеек)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</si>
</sst>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164" fontId="1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right"/>
    </xf>
    <xf numFmtId="164" fontId="3" fillId="0" borderId="1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right" indent="15"/>
    </xf>
    <xf numFmtId="2" fontId="1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justify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3" fillId="0" borderId="0" xfId="0" applyFont="1" applyFill="1" applyAlignment="1">
      <alignment horizontal="right" vertical="center" wrapText="1"/>
    </xf>
    <xf numFmtId="0" fontId="5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2"/>
  <sheetViews>
    <sheetView tabSelected="1" zoomScale="85" zoomScaleNormal="85" zoomScalePageLayoutView="70" workbookViewId="0">
      <selection activeCell="H17" sqref="H17"/>
    </sheetView>
  </sheetViews>
  <sheetFormatPr defaultRowHeight="15" x14ac:dyDescent="0.25"/>
  <cols>
    <col min="1" max="1" width="6.140625" style="14" bestFit="1" customWidth="1"/>
    <col min="2" max="2" width="44.140625" style="14" bestFit="1" customWidth="1"/>
    <col min="3" max="3" width="9.5703125" style="14" customWidth="1"/>
    <col min="4" max="4" width="7.140625" style="14" bestFit="1" customWidth="1"/>
    <col min="5" max="5" width="16.5703125" style="1" customWidth="1"/>
    <col min="6" max="6" width="16.28515625" style="1" customWidth="1"/>
    <col min="7" max="7" width="15.42578125" style="1" customWidth="1"/>
    <col min="8" max="8" width="13.7109375" style="1" customWidth="1"/>
    <col min="9" max="9" width="9.42578125" style="14" customWidth="1"/>
    <col min="10" max="10" width="12.5703125" style="14" customWidth="1"/>
    <col min="11" max="11" width="10.28515625" style="14" customWidth="1"/>
    <col min="12" max="12" width="22.42578125" style="14" bestFit="1" customWidth="1"/>
    <col min="13" max="13" width="17.5703125" style="1" customWidth="1"/>
    <col min="14" max="14" width="9.140625" style="14"/>
    <col min="15" max="15" width="11.7109375" style="14" bestFit="1" customWidth="1"/>
    <col min="16" max="16" width="10.7109375" style="14" bestFit="1" customWidth="1"/>
    <col min="17" max="17" width="11.7109375" style="14" bestFit="1" customWidth="1"/>
    <col min="18" max="18" width="10.7109375" style="14" bestFit="1" customWidth="1"/>
    <col min="19" max="16384" width="9.140625" style="14"/>
  </cols>
  <sheetData>
    <row r="1" spans="2:13" x14ac:dyDescent="0.25">
      <c r="M1" s="10" t="s">
        <v>21</v>
      </c>
    </row>
    <row r="2" spans="2:13" ht="14.45" customHeight="1" x14ac:dyDescent="0.25">
      <c r="M2" s="10" t="s">
        <v>22</v>
      </c>
    </row>
    <row r="3" spans="2:13" x14ac:dyDescent="0.25">
      <c r="E3" s="35" t="s">
        <v>31</v>
      </c>
      <c r="F3" s="35"/>
      <c r="G3" s="35"/>
      <c r="H3" s="35"/>
      <c r="I3" s="35"/>
      <c r="J3" s="35"/>
      <c r="K3" s="35"/>
      <c r="L3" s="35"/>
      <c r="M3" s="35"/>
    </row>
    <row r="4" spans="2:13" x14ac:dyDescent="0.25">
      <c r="G4" s="7"/>
      <c r="H4" s="7"/>
      <c r="I4" s="6"/>
      <c r="J4" s="6"/>
      <c r="K4" s="6"/>
      <c r="L4" s="6"/>
      <c r="M4" s="11" t="s">
        <v>24</v>
      </c>
    </row>
    <row r="5" spans="2:13" x14ac:dyDescent="0.25">
      <c r="G5" s="7"/>
      <c r="H5" s="7"/>
      <c r="I5" s="6"/>
      <c r="J5" s="6"/>
      <c r="K5" s="6"/>
      <c r="L5" s="6"/>
      <c r="M5" s="11" t="s">
        <v>23</v>
      </c>
    </row>
    <row r="6" spans="2:13" ht="14.45" customHeight="1" x14ac:dyDescent="0.25">
      <c r="G6" s="7"/>
      <c r="H6" s="7"/>
      <c r="I6" s="6"/>
      <c r="J6" s="6"/>
      <c r="K6" s="6"/>
      <c r="L6" s="6"/>
      <c r="M6" s="11" t="s">
        <v>30</v>
      </c>
    </row>
    <row r="7" spans="2:13" x14ac:dyDescent="0.25">
      <c r="G7" s="7"/>
      <c r="H7" s="7"/>
      <c r="I7" s="6"/>
      <c r="J7" s="6"/>
      <c r="K7" s="6"/>
      <c r="L7" s="6"/>
      <c r="M7" s="7"/>
    </row>
    <row r="8" spans="2:13" x14ac:dyDescent="0.25">
      <c r="G8" s="7"/>
      <c r="H8" s="7"/>
      <c r="I8" s="6"/>
      <c r="J8" s="6"/>
      <c r="K8" s="6"/>
      <c r="L8" s="6"/>
      <c r="M8" s="8" t="s">
        <v>13</v>
      </c>
    </row>
    <row r="9" spans="2:13" x14ac:dyDescent="0.25">
      <c r="M9" s="2" t="s">
        <v>18</v>
      </c>
    </row>
    <row r="10" spans="2:13" x14ac:dyDescent="0.25">
      <c r="M10" s="2" t="s">
        <v>14</v>
      </c>
    </row>
    <row r="12" spans="2:13" ht="28.9" customHeight="1" x14ac:dyDescent="0.25">
      <c r="J12" s="39" t="s">
        <v>17</v>
      </c>
      <c r="K12" s="39"/>
      <c r="M12" s="1" t="s">
        <v>15</v>
      </c>
    </row>
    <row r="14" spans="2:13" x14ac:dyDescent="0.25">
      <c r="B14" s="39" t="s">
        <v>16</v>
      </c>
      <c r="C14" s="39"/>
      <c r="D14" s="39"/>
      <c r="E14" s="39"/>
      <c r="F14" s="39"/>
      <c r="G14" s="39"/>
      <c r="H14" s="39"/>
      <c r="I14" s="39"/>
      <c r="J14" s="39"/>
      <c r="K14" s="39"/>
      <c r="L14" s="39"/>
    </row>
    <row r="15" spans="2:13" hidden="1" x14ac:dyDescent="0.25"/>
    <row r="17" spans="1:17" ht="54.6" customHeight="1" x14ac:dyDescent="0.25">
      <c r="A17" s="43" t="s">
        <v>11</v>
      </c>
      <c r="B17" s="44"/>
      <c r="C17" s="45">
        <f>M21</f>
        <v>114499.5</v>
      </c>
      <c r="D17" s="46"/>
      <c r="E17" s="23" t="s">
        <v>32</v>
      </c>
      <c r="F17" s="23" t="s">
        <v>33</v>
      </c>
      <c r="G17" s="23" t="s">
        <v>34</v>
      </c>
      <c r="H17" s="15"/>
      <c r="I17" s="12"/>
      <c r="J17" s="12"/>
      <c r="K17" s="12"/>
      <c r="L17" s="12"/>
      <c r="M17" s="15"/>
    </row>
    <row r="18" spans="1:17" ht="30" customHeight="1" x14ac:dyDescent="0.25">
      <c r="A18" s="33" t="s">
        <v>0</v>
      </c>
      <c r="B18" s="33" t="s">
        <v>1</v>
      </c>
      <c r="C18" s="33" t="s">
        <v>2</v>
      </c>
      <c r="D18" s="33"/>
      <c r="E18" s="22" t="s">
        <v>25</v>
      </c>
      <c r="F18" s="22" t="s">
        <v>26</v>
      </c>
      <c r="G18" s="22" t="s">
        <v>27</v>
      </c>
      <c r="H18" s="47" t="s">
        <v>12</v>
      </c>
      <c r="I18" s="33" t="s">
        <v>8</v>
      </c>
      <c r="J18" s="33" t="s">
        <v>9</v>
      </c>
      <c r="K18" s="33" t="s">
        <v>10</v>
      </c>
      <c r="L18" s="33" t="s">
        <v>6</v>
      </c>
      <c r="M18" s="42" t="s">
        <v>7</v>
      </c>
    </row>
    <row r="19" spans="1:17" x14ac:dyDescent="0.25">
      <c r="A19" s="34"/>
      <c r="B19" s="34"/>
      <c r="C19" s="13" t="s">
        <v>3</v>
      </c>
      <c r="D19" s="13" t="s">
        <v>4</v>
      </c>
      <c r="E19" s="16" t="s">
        <v>5</v>
      </c>
      <c r="F19" s="26" t="s">
        <v>5</v>
      </c>
      <c r="G19" s="15" t="s">
        <v>5</v>
      </c>
      <c r="H19" s="48"/>
      <c r="I19" s="33"/>
      <c r="J19" s="33"/>
      <c r="K19" s="33"/>
      <c r="L19" s="33"/>
      <c r="M19" s="42"/>
    </row>
    <row r="20" spans="1:17" s="18" customFormat="1" ht="30" x14ac:dyDescent="0.25">
      <c r="A20" s="4">
        <v>1</v>
      </c>
      <c r="B20" s="29" t="s">
        <v>29</v>
      </c>
      <c r="C20" s="27" t="s">
        <v>28</v>
      </c>
      <c r="D20" s="17">
        <v>150</v>
      </c>
      <c r="E20" s="30">
        <v>750</v>
      </c>
      <c r="F20" s="25">
        <v>760</v>
      </c>
      <c r="G20" s="19">
        <v>780</v>
      </c>
      <c r="H20" s="19">
        <f>ROUND(AVERAGE(E20:G20),2)</f>
        <v>763.33</v>
      </c>
      <c r="I20" s="21">
        <f t="shared" ref="I20" si="0" xml:space="preserve"> COUNT(E20:G20)</f>
        <v>3</v>
      </c>
      <c r="J20" s="21">
        <f t="shared" ref="J20" si="1">STDEV(E20:G20)</f>
        <v>15.275252316519467</v>
      </c>
      <c r="K20" s="21">
        <f t="shared" ref="K20" si="2">J20/H20*100</f>
        <v>2.0011334961968568</v>
      </c>
      <c r="L20" s="21" t="str">
        <f t="shared" ref="L20" si="3">IF(K20&lt;33,"ОДНОРОДНЫЕ","НЕОДНОРОДНЫЕ")</f>
        <v>ОДНОРОДНЫЕ</v>
      </c>
      <c r="M20" s="19">
        <f t="shared" ref="M20" si="4">D20*H20</f>
        <v>114499.5</v>
      </c>
      <c r="P20" s="24"/>
      <c r="Q20" s="24"/>
    </row>
    <row r="21" spans="1:17" x14ac:dyDescent="0.25">
      <c r="A21" s="4"/>
      <c r="B21" s="28"/>
      <c r="C21" s="31"/>
      <c r="D21" s="32"/>
      <c r="E21" s="25">
        <f>SUMPRODUCT($D$20:$D$20,E20:E20)</f>
        <v>112500</v>
      </c>
      <c r="F21" s="25">
        <f>SUMPRODUCT($D$20:$D$20,F20:F20)</f>
        <v>114000</v>
      </c>
      <c r="G21" s="20">
        <f>SUMPRODUCT($D$20:$D$20,G20:G20)</f>
        <v>117000</v>
      </c>
      <c r="H21" s="15"/>
      <c r="I21" s="12"/>
      <c r="J21" s="12"/>
      <c r="K21" s="12"/>
      <c r="L21" s="12"/>
      <c r="M21" s="3">
        <f>SUM(M20:M20)</f>
        <v>114499.5</v>
      </c>
      <c r="O21" s="9"/>
    </row>
    <row r="23" spans="1:17" x14ac:dyDescent="0.25">
      <c r="A23" s="40" t="s">
        <v>20</v>
      </c>
      <c r="B23" s="40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O23" s="9"/>
    </row>
    <row r="24" spans="1:17" x14ac:dyDescent="0.25">
      <c r="A24" s="41" t="s">
        <v>19</v>
      </c>
      <c r="B24" s="41"/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</row>
    <row r="25" spans="1:17" ht="15" customHeight="1" x14ac:dyDescent="0.25">
      <c r="A25" s="38"/>
      <c r="B25" s="38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O25" s="9"/>
    </row>
    <row r="26" spans="1:17" s="6" customFormat="1" x14ac:dyDescent="0.25">
      <c r="A26" s="36" t="s">
        <v>35</v>
      </c>
      <c r="B26" s="37"/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5"/>
      <c r="O26" s="5"/>
    </row>
    <row r="28" spans="1:17" x14ac:dyDescent="0.25">
      <c r="J28" s="9"/>
    </row>
    <row r="32" spans="1:17" x14ac:dyDescent="0.25">
      <c r="L32" s="9"/>
    </row>
  </sheetData>
  <mergeCells count="18">
    <mergeCell ref="A26:M26"/>
    <mergeCell ref="A25:M25"/>
    <mergeCell ref="J12:K12"/>
    <mergeCell ref="B14:L14"/>
    <mergeCell ref="A23:M23"/>
    <mergeCell ref="A24:M24"/>
    <mergeCell ref="M18:M19"/>
    <mergeCell ref="A17:B17"/>
    <mergeCell ref="C17:D17"/>
    <mergeCell ref="H18:H19"/>
    <mergeCell ref="I18:I19"/>
    <mergeCell ref="J18:J19"/>
    <mergeCell ref="K18:K19"/>
    <mergeCell ref="L18:L19"/>
    <mergeCell ref="A18:A19"/>
    <mergeCell ref="B18:B19"/>
    <mergeCell ref="C18:D18"/>
    <mergeCell ref="E3:M3"/>
  </mergeCells>
  <conditionalFormatting sqref="L20:L21">
    <cfRule type="containsText" dxfId="5" priority="58" operator="containsText" text="НЕ">
      <formula>NOT(ISERROR(SEARCH("НЕ",L20)))</formula>
    </cfRule>
    <cfRule type="containsText" dxfId="4" priority="59" operator="containsText" text="ОДНОРОДНЫЕ">
      <formula>NOT(ISERROR(SEARCH("ОДНОРОДНЫЕ",L20)))</formula>
    </cfRule>
    <cfRule type="containsText" dxfId="3" priority="60" operator="containsText" text="НЕОДНОРОДНЫЕ">
      <formula>NOT(ISERROR(SEARCH("НЕОДНОРОДНЫЕ",L20)))</formula>
    </cfRule>
  </conditionalFormatting>
  <conditionalFormatting sqref="L20:L21">
    <cfRule type="containsText" dxfId="2" priority="55" operator="containsText" text="НЕОДНОРОДНЫЕ">
      <formula>NOT(ISERROR(SEARCH("НЕОДНОРОДНЫЕ",L20)))</formula>
    </cfRule>
    <cfRule type="containsText" dxfId="1" priority="56" operator="containsText" text="ОДНОРОДНЫЕ">
      <formula>NOT(ISERROR(SEARCH("ОДНОРОДНЫЕ",L20)))</formula>
    </cfRule>
    <cfRule type="containsText" dxfId="0" priority="57" operator="containsText" text="НЕОДНОРОДНЫЕ">
      <formula>NOT(ISERROR(SEARCH("НЕОДНОРОДНЫЕ",L20)))</formula>
    </cfRule>
  </conditionalFormatting>
  <pageMargins left="0.31496062992125984" right="0.19685039370078741" top="0.35433070866141736" bottom="0.35433070866141736" header="0.11811023622047245" footer="0.11811023622047245"/>
  <pageSetup paperSize="9" scale="7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2024-09-25T07:31:49Z</dcterms:modified>
</cp:coreProperties>
</file>