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-120" yWindow="-120" windowWidth="29040" windowHeight="1584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C16" i="1" l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19" i="1"/>
  <c r="S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S20" i="1"/>
  <c r="S39" i="1"/>
  <c r="R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19" i="1"/>
  <c r="S21" i="1" l="1"/>
  <c r="S29" i="1"/>
  <c r="S23" i="1"/>
  <c r="S35" i="1"/>
  <c r="S42" i="1"/>
  <c r="S38" i="1"/>
  <c r="S26" i="1"/>
  <c r="S33" i="1"/>
  <c r="S25" i="1"/>
  <c r="S32" i="1"/>
  <c r="S31" i="1"/>
  <c r="S27" i="1"/>
  <c r="S34" i="1"/>
  <c r="S28" i="1"/>
  <c r="S22" i="1"/>
  <c r="S37" i="1"/>
  <c r="S36" i="1"/>
  <c r="S30" i="1"/>
  <c r="S24" i="1"/>
  <c r="S40" i="1" l="1"/>
  <c r="S41" i="1"/>
  <c r="S43" i="1" l="1"/>
</calcChain>
</file>

<file path=xl/sharedStrings.xml><?xml version="1.0" encoding="utf-8"?>
<sst xmlns="http://schemas.openxmlformats.org/spreadsheetml/2006/main" count="105" uniqueCount="67">
  <si>
    <t>№ п/п</t>
  </si>
  <si>
    <t>Наименование товара, работ, услуг</t>
  </si>
  <si>
    <t>Объем</t>
  </si>
  <si>
    <t>Ед.изм.</t>
  </si>
  <si>
    <t>Кол-во</t>
  </si>
  <si>
    <t>Цена за ед.изм.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</si>
  <si>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</si>
  <si>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</si>
  <si>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</si>
  <si>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</si>
  <si>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</si>
  <si>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</si>
  <si>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</si>
  <si>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</si>
  <si>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</si>
  <si>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Обоснование начальной (максимальной) цены договора</t>
  </si>
  <si>
    <t>Заказчик: областное государственное автономное учреждение здравоохранения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</si>
  <si>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</si>
  <si>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</si>
  <si>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</si>
  <si>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</si>
  <si>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только субъекты малого и среднего предпринимательства</t>
  </si>
  <si>
    <t>путем запроса котировок в электронной форме, участниками которого могут являться</t>
  </si>
  <si>
    <t>Источник № 1</t>
  </si>
  <si>
    <t>Источник № 2</t>
  </si>
  <si>
    <t>Источник № 3</t>
  </si>
  <si>
    <t>Источник № 4</t>
  </si>
  <si>
    <t>Источник № 5</t>
  </si>
  <si>
    <t>Источник № 6</t>
  </si>
  <si>
    <t>Источник № 7</t>
  </si>
  <si>
    <t>Главный врач</t>
  </si>
  <si>
    <t>Ж.В. Есева</t>
  </si>
  <si>
    <t>Источник № 8</t>
  </si>
  <si>
    <t>Источник № 9</t>
  </si>
  <si>
    <t>Источник № 10</t>
  </si>
  <si>
    <t>№ 220-24</t>
  </si>
  <si>
    <t>на поставку лекарственных препаратов для лечения заболеваний пищеварительного тракта и обмена веществ</t>
  </si>
  <si>
    <t xml:space="preserve">Урсодезоксихолевая кислота </t>
  </si>
  <si>
    <t xml:space="preserve">Лоперамид </t>
  </si>
  <si>
    <t>Лактулоза</t>
  </si>
  <si>
    <t>Инозин+Меглюмин+Метионин+Никотинамид+Янтарная кислота</t>
  </si>
  <si>
    <t xml:space="preserve">Тиамин </t>
  </si>
  <si>
    <t xml:space="preserve">Пиридоксин </t>
  </si>
  <si>
    <t>Атропин</t>
  </si>
  <si>
    <t>Омепразол</t>
  </si>
  <si>
    <t xml:space="preserve">Калия и магния аспарагинат </t>
  </si>
  <si>
    <t>Магния сульфат</t>
  </si>
  <si>
    <t>Платифиллин</t>
  </si>
  <si>
    <t>Дротаверин</t>
  </si>
  <si>
    <t xml:space="preserve">Тиоктовая кислота </t>
  </si>
  <si>
    <t xml:space="preserve">Висмута трикалия дицитрат </t>
  </si>
  <si>
    <t xml:space="preserve">Калия хлорид </t>
  </si>
  <si>
    <t>Панкреатин</t>
  </si>
  <si>
    <t xml:space="preserve">Панкреатин </t>
  </si>
  <si>
    <t xml:space="preserve">Дапаглифлозин </t>
  </si>
  <si>
    <t>Метоклопрамид</t>
  </si>
  <si>
    <t xml:space="preserve">Бифидумбактерин форте </t>
  </si>
  <si>
    <t xml:space="preserve">Ондансетрон </t>
  </si>
  <si>
    <t>Уп.</t>
  </si>
  <si>
    <t>Система электронного заказа "ФармКомандир"  07.11.2024</t>
  </si>
  <si>
    <t xml:space="preserve">Дротаверин </t>
  </si>
  <si>
    <t xml:space="preserve">Государственный реестр предельных отпускных цен https://grls.minzdrav.gov.ru/pricelims.aspx 07.11.2024 </t>
  </si>
  <si>
    <t>Интернет ресурс от 08.11.2024 https://irkutsk.rigla.ru/product/49568?ysclid=m3my9vv6cd836148962</t>
  </si>
  <si>
    <t>Интернет ресурс от 08.11.2024 https://apteka.ru/preparation/atropin/</t>
  </si>
  <si>
    <t>Интернет ресурс от 08.11.2024  https://apteka.ru/product/bifidumbakterin-forte-50-mln-koe-paket-poroshok-10-sht-paket-5f908802de4b930001ba2cc3/?q=бифидумбактерин+форте</t>
  </si>
  <si>
    <t>Интернет ресурс от 08.11.2024 https://farmakopeika.ru/catalog/2570/1271819?ysclid=m3mynhvtvc436329064</t>
  </si>
  <si>
    <t>Начальная (максимальная) цена договора устанавливается в размере 1 107 152,61 руб. (один миллион сто семь тысяч сто пятьдесят два рубля шестьдесят одна копейка)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</si>
</sst>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164" fontId="1" fillId="0" borderId="0" xfId="0" applyNumberFormat="1" applyFont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right" indent="15"/>
    </xf>
    <xf numFmtId="0" fontId="3" fillId="0" borderId="0" xfId="0" applyFont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2" fontId="1" fillId="0" borderId="0" xfId="0" applyNumberFormat="1" applyFont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</cellXfs>
  <cellStyles count="1">
    <cellStyle name="Обычный" xfId="0" builtinId="0"/>
  </cellStyles>
  <dxfs count="8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apteka.ru/product/bifidumbakterin-forte-50-mln-koe-paket-poroshok-10-sht-paket-5f908802de4b930001ba2cc3/?q=&#1073;&#1080;&#1092;&#1080;&#1076;&#1091;&#1084;&#1073;&#1072;&#1082;&#1090;&#1077;&#1088;&#1080;&#1085;+&#1092;&#1086;&#1088;&#1090;&#1077;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54"/>
  <sheetViews>
    <sheetView tabSelected="1" topLeftCell="A15" zoomScale="85" zoomScaleNormal="85" zoomScalePageLayoutView="70" workbookViewId="0">
      <selection activeCell="J49" sqref="J49"/>
    </sheetView>
  </sheetViews>
  <sheetFormatPr defaultRowHeight="15" x14ac:dyDescent="0.25"/>
  <cols>
    <col min="1" max="1" width="6.140625" style="10" bestFit="1" customWidth="1"/>
    <col min="2" max="2" width="33.28515625" style="10" bestFit="1" customWidth="1"/>
    <col min="3" max="3" width="11.7109375" style="10" customWidth="1"/>
    <col min="4" max="4" width="7.140625" style="10" bestFit="1" customWidth="1"/>
    <col min="5" max="7" width="20.7109375" style="1" customWidth="1"/>
    <col min="8" max="8" width="26" style="1" customWidth="1"/>
    <col min="9" max="10" width="17.140625" style="1" customWidth="1"/>
    <col min="11" max="11" width="19" style="1" customWidth="1"/>
    <col min="12" max="12" width="16.85546875" style="1" customWidth="1"/>
    <col min="13" max="14" width="16.85546875" style="1" hidden="1" customWidth="1"/>
    <col min="15" max="15" width="13.7109375" style="1" customWidth="1"/>
    <col min="16" max="16" width="9.42578125" style="10" customWidth="1"/>
    <col min="17" max="17" width="12.5703125" style="10" customWidth="1"/>
    <col min="18" max="18" width="10.28515625" style="10" customWidth="1"/>
    <col min="19" max="19" width="22.42578125" style="10" bestFit="1" customWidth="1"/>
    <col min="20" max="20" width="17.5703125" style="1" customWidth="1"/>
    <col min="21" max="21" width="10.7109375" style="10" bestFit="1" customWidth="1"/>
    <col min="22" max="22" width="11.28515625" style="10" bestFit="1" customWidth="1"/>
    <col min="23" max="23" width="10.7109375" style="10" bestFit="1" customWidth="1"/>
    <col min="24" max="24" width="11.7109375" style="10" bestFit="1" customWidth="1"/>
    <col min="25" max="25" width="10.7109375" style="10" bestFit="1" customWidth="1"/>
    <col min="26" max="16384" width="9.140625" style="10"/>
  </cols>
  <sheetData>
    <row r="1" spans="1:20" x14ac:dyDescent="0.25">
      <c r="T1" s="4" t="s">
        <v>19</v>
      </c>
    </row>
    <row r="2" spans="1:20" ht="14.45" customHeight="1" x14ac:dyDescent="0.25">
      <c r="T2" s="4" t="s">
        <v>20</v>
      </c>
    </row>
    <row r="3" spans="1:20" x14ac:dyDescent="0.25">
      <c r="G3" s="27" t="s">
        <v>36</v>
      </c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</row>
    <row r="4" spans="1:20" x14ac:dyDescent="0.25">
      <c r="G4" s="19"/>
      <c r="H4" s="19"/>
      <c r="I4" s="19"/>
      <c r="J4" s="19"/>
      <c r="K4" s="19"/>
      <c r="L4" s="19"/>
      <c r="M4" s="19"/>
      <c r="N4" s="19"/>
      <c r="O4" s="19"/>
      <c r="P4" s="21"/>
      <c r="Q4" s="21"/>
      <c r="R4" s="21"/>
      <c r="S4" s="21"/>
      <c r="T4" s="5" t="s">
        <v>22</v>
      </c>
    </row>
    <row r="5" spans="1:20" x14ac:dyDescent="0.25">
      <c r="G5" s="19"/>
      <c r="H5" s="19"/>
      <c r="I5" s="19"/>
      <c r="J5" s="19"/>
      <c r="K5" s="19"/>
      <c r="L5" s="19"/>
      <c r="M5" s="19"/>
      <c r="N5" s="19"/>
      <c r="O5" s="19"/>
      <c r="P5" s="21"/>
      <c r="Q5" s="21"/>
      <c r="R5" s="21"/>
      <c r="S5" s="21"/>
      <c r="T5" s="5" t="s">
        <v>21</v>
      </c>
    </row>
    <row r="6" spans="1:20" ht="14.45" customHeight="1" x14ac:dyDescent="0.25">
      <c r="G6" s="19"/>
      <c r="H6" s="19"/>
      <c r="I6" s="19"/>
      <c r="J6" s="19"/>
      <c r="K6" s="19"/>
      <c r="L6" s="19"/>
      <c r="M6" s="19"/>
      <c r="N6" s="19"/>
      <c r="O6" s="19"/>
      <c r="P6" s="21"/>
      <c r="Q6" s="21"/>
      <c r="R6" s="21"/>
      <c r="S6" s="21"/>
      <c r="T6" s="5" t="s">
        <v>35</v>
      </c>
    </row>
    <row r="7" spans="1:20" x14ac:dyDescent="0.25">
      <c r="G7" s="19"/>
      <c r="H7" s="19"/>
      <c r="I7" s="19"/>
      <c r="J7" s="19"/>
      <c r="K7" s="19"/>
      <c r="L7" s="19"/>
      <c r="M7" s="19"/>
      <c r="N7" s="19"/>
      <c r="O7" s="19"/>
      <c r="P7" s="21"/>
      <c r="Q7" s="21"/>
      <c r="R7" s="21"/>
      <c r="S7" s="21"/>
      <c r="T7" s="3" t="s">
        <v>13</v>
      </c>
    </row>
    <row r="8" spans="1:20" x14ac:dyDescent="0.25">
      <c r="T8" s="20" t="s">
        <v>16</v>
      </c>
    </row>
    <row r="9" spans="1:20" x14ac:dyDescent="0.25">
      <c r="T9" s="20" t="s">
        <v>14</v>
      </c>
    </row>
    <row r="11" spans="1:20" ht="28.9" customHeight="1" x14ac:dyDescent="0.25">
      <c r="Q11" s="30" t="s">
        <v>30</v>
      </c>
      <c r="R11" s="30"/>
      <c r="S11" s="21"/>
      <c r="T11" s="19" t="s">
        <v>31</v>
      </c>
    </row>
    <row r="13" spans="1:20" x14ac:dyDescent="0.25">
      <c r="B13" s="34" t="s">
        <v>15</v>
      </c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</row>
    <row r="14" spans="1:20" hidden="1" x14ac:dyDescent="0.25"/>
    <row r="16" spans="1:20" ht="150" x14ac:dyDescent="0.25">
      <c r="A16" s="38" t="s">
        <v>11</v>
      </c>
      <c r="B16" s="39"/>
      <c r="C16" s="40">
        <f>SUM(T19:T43)</f>
        <v>1107152.6100000001</v>
      </c>
      <c r="D16" s="39"/>
      <c r="E16" s="7" t="s">
        <v>59</v>
      </c>
      <c r="F16" s="7" t="s">
        <v>59</v>
      </c>
      <c r="G16" s="7" t="s">
        <v>59</v>
      </c>
      <c r="H16" s="7" t="s">
        <v>61</v>
      </c>
      <c r="I16" s="26" t="s">
        <v>62</v>
      </c>
      <c r="J16" s="26" t="s">
        <v>63</v>
      </c>
      <c r="K16" s="26" t="s">
        <v>64</v>
      </c>
      <c r="L16" s="26" t="s">
        <v>65</v>
      </c>
      <c r="M16" s="7"/>
      <c r="N16" s="7"/>
      <c r="O16" s="11"/>
      <c r="P16" s="8"/>
      <c r="Q16" s="8"/>
      <c r="R16" s="8"/>
      <c r="S16" s="8"/>
      <c r="T16" s="11"/>
    </row>
    <row r="17" spans="1:20" ht="30" customHeight="1" x14ac:dyDescent="0.25">
      <c r="A17" s="28" t="s">
        <v>0</v>
      </c>
      <c r="B17" s="28" t="s">
        <v>1</v>
      </c>
      <c r="C17" s="28" t="s">
        <v>2</v>
      </c>
      <c r="D17" s="28"/>
      <c r="E17" s="14" t="s">
        <v>23</v>
      </c>
      <c r="F17" s="14" t="s">
        <v>24</v>
      </c>
      <c r="G17" s="14" t="s">
        <v>25</v>
      </c>
      <c r="H17" s="11" t="s">
        <v>26</v>
      </c>
      <c r="I17" s="11" t="s">
        <v>27</v>
      </c>
      <c r="J17" s="11" t="s">
        <v>28</v>
      </c>
      <c r="K17" s="11" t="s">
        <v>29</v>
      </c>
      <c r="L17" s="11" t="s">
        <v>32</v>
      </c>
      <c r="M17" s="11" t="s">
        <v>33</v>
      </c>
      <c r="N17" s="11" t="s">
        <v>34</v>
      </c>
      <c r="O17" s="41" t="s">
        <v>12</v>
      </c>
      <c r="P17" s="28" t="s">
        <v>8</v>
      </c>
      <c r="Q17" s="28" t="s">
        <v>9</v>
      </c>
      <c r="R17" s="28" t="s">
        <v>10</v>
      </c>
      <c r="S17" s="28" t="s">
        <v>6</v>
      </c>
      <c r="T17" s="37" t="s">
        <v>7</v>
      </c>
    </row>
    <row r="18" spans="1:20" x14ac:dyDescent="0.25">
      <c r="A18" s="29"/>
      <c r="B18" s="29"/>
      <c r="C18" s="9" t="s">
        <v>3</v>
      </c>
      <c r="D18" s="9" t="s">
        <v>4</v>
      </c>
      <c r="E18" s="13" t="s">
        <v>5</v>
      </c>
      <c r="F18" s="13" t="s">
        <v>5</v>
      </c>
      <c r="G18" s="13" t="s">
        <v>5</v>
      </c>
      <c r="H18" s="13" t="s">
        <v>5</v>
      </c>
      <c r="I18" s="13" t="s">
        <v>5</v>
      </c>
      <c r="J18" s="13" t="s">
        <v>5</v>
      </c>
      <c r="K18" s="13" t="s">
        <v>5</v>
      </c>
      <c r="L18" s="13" t="s">
        <v>5</v>
      </c>
      <c r="M18" s="13" t="s">
        <v>5</v>
      </c>
      <c r="N18" s="13" t="s">
        <v>5</v>
      </c>
      <c r="O18" s="42"/>
      <c r="P18" s="28"/>
      <c r="Q18" s="28"/>
      <c r="R18" s="28"/>
      <c r="S18" s="28"/>
      <c r="T18" s="37"/>
    </row>
    <row r="19" spans="1:20" x14ac:dyDescent="0.25">
      <c r="A19" s="12">
        <v>1</v>
      </c>
      <c r="B19" s="15" t="s">
        <v>37</v>
      </c>
      <c r="C19" s="25" t="s">
        <v>58</v>
      </c>
      <c r="D19" s="25">
        <v>15</v>
      </c>
      <c r="E19" s="26">
        <v>743.82</v>
      </c>
      <c r="F19" s="26">
        <v>720</v>
      </c>
      <c r="G19" s="26">
        <v>710.22</v>
      </c>
      <c r="H19" s="26"/>
      <c r="I19" s="26"/>
      <c r="J19" s="14"/>
      <c r="K19" s="14"/>
      <c r="L19" s="14"/>
      <c r="M19" s="14"/>
      <c r="N19" s="11"/>
      <c r="O19" s="11">
        <f>ROUND(AVERAGE(E19:N19),2)</f>
        <v>724.68</v>
      </c>
      <c r="P19" s="8">
        <f xml:space="preserve"> COUNT(E19:L19)</f>
        <v>3</v>
      </c>
      <c r="Q19" s="8">
        <f>STDEV(E19:L19)</f>
        <v>17.281979053337629</v>
      </c>
      <c r="R19" s="8">
        <f>Q19/O19*100</f>
        <v>2.3847738385684205</v>
      </c>
      <c r="S19" s="8" t="str">
        <f>IF(R19&lt;33,"ОДНОРОДНЫЕ","НЕОДНОРОДНЫЕ")</f>
        <v>ОДНОРОДНЫЕ</v>
      </c>
      <c r="T19" s="11">
        <f>D19*O19</f>
        <v>10870.199999999999</v>
      </c>
    </row>
    <row r="20" spans="1:20" s="22" customFormat="1" x14ac:dyDescent="0.25">
      <c r="A20" s="24">
        <v>2</v>
      </c>
      <c r="B20" s="15" t="s">
        <v>38</v>
      </c>
      <c r="C20" s="25" t="s">
        <v>58</v>
      </c>
      <c r="D20" s="25">
        <v>40</v>
      </c>
      <c r="E20" s="26">
        <v>67.27</v>
      </c>
      <c r="F20" s="26">
        <v>74.03</v>
      </c>
      <c r="G20" s="26">
        <v>86.24</v>
      </c>
      <c r="H20" s="26"/>
      <c r="I20" s="26"/>
      <c r="J20" s="26"/>
      <c r="K20" s="26"/>
      <c r="L20" s="26"/>
      <c r="M20" s="26"/>
      <c r="N20" s="23"/>
      <c r="O20" s="23">
        <f t="shared" ref="O20:O43" si="0">ROUND(AVERAGE(E20:N20),2)</f>
        <v>75.849999999999994</v>
      </c>
      <c r="P20" s="25">
        <f t="shared" ref="P20:P43" si="1" xml:space="preserve"> COUNT(E20:L20)</f>
        <v>3</v>
      </c>
      <c r="Q20" s="25">
        <f t="shared" ref="Q20:Q43" si="2">STDEV(E20:L20)</f>
        <v>9.6145948085882118</v>
      </c>
      <c r="R20" s="25">
        <f t="shared" ref="R20:R43" si="3">Q20/O20*100</f>
        <v>12.675800670518408</v>
      </c>
      <c r="S20" s="25" t="str">
        <f t="shared" ref="S20:S39" si="4">IF(R20&lt;33,"ОДНОРОДНЫЕ","НЕОДНОРОДНЫЕ")</f>
        <v>ОДНОРОДНЫЕ</v>
      </c>
      <c r="T20" s="23">
        <f t="shared" ref="T20:T43" si="5">D20*O20</f>
        <v>3034</v>
      </c>
    </row>
    <row r="21" spans="1:20" s="22" customFormat="1" x14ac:dyDescent="0.25">
      <c r="A21" s="24">
        <v>3</v>
      </c>
      <c r="B21" s="15" t="s">
        <v>39</v>
      </c>
      <c r="C21" s="25" t="s">
        <v>58</v>
      </c>
      <c r="D21" s="25">
        <v>30</v>
      </c>
      <c r="E21" s="26">
        <v>608.49</v>
      </c>
      <c r="F21" s="26">
        <v>629.83000000000004</v>
      </c>
      <c r="G21" s="26"/>
      <c r="H21" s="26">
        <v>608.33000000000004</v>
      </c>
      <c r="I21" s="26"/>
      <c r="J21" s="26"/>
      <c r="K21" s="26"/>
      <c r="L21" s="26"/>
      <c r="M21" s="26"/>
      <c r="N21" s="23"/>
      <c r="O21" s="23">
        <f t="shared" si="0"/>
        <v>615.54999999999995</v>
      </c>
      <c r="P21" s="25">
        <f t="shared" si="1"/>
        <v>3</v>
      </c>
      <c r="Q21" s="25">
        <f t="shared" si="2"/>
        <v>12.367101519757984</v>
      </c>
      <c r="R21" s="25">
        <f t="shared" si="3"/>
        <v>2.0091140475603906</v>
      </c>
      <c r="S21" s="25" t="str">
        <f t="shared" si="4"/>
        <v>ОДНОРОДНЫЕ</v>
      </c>
      <c r="T21" s="23">
        <f t="shared" si="5"/>
        <v>18466.5</v>
      </c>
    </row>
    <row r="22" spans="1:20" s="22" customFormat="1" ht="30" x14ac:dyDescent="0.25">
      <c r="A22" s="24">
        <v>4</v>
      </c>
      <c r="B22" s="43" t="s">
        <v>40</v>
      </c>
      <c r="C22" s="25" t="s">
        <v>58</v>
      </c>
      <c r="D22" s="25">
        <v>25</v>
      </c>
      <c r="E22" s="26">
        <v>2223.52</v>
      </c>
      <c r="F22" s="26">
        <v>2325.5</v>
      </c>
      <c r="G22" s="26"/>
      <c r="H22" s="26">
        <v>2284.19</v>
      </c>
      <c r="I22" s="26"/>
      <c r="J22" s="26"/>
      <c r="K22" s="26"/>
      <c r="L22" s="26"/>
      <c r="M22" s="26"/>
      <c r="N22" s="23"/>
      <c r="O22" s="23">
        <f t="shared" si="0"/>
        <v>2277.7399999999998</v>
      </c>
      <c r="P22" s="25">
        <f t="shared" si="1"/>
        <v>3</v>
      </c>
      <c r="Q22" s="25">
        <f t="shared" si="2"/>
        <v>51.29536268838865</v>
      </c>
      <c r="R22" s="25">
        <f t="shared" si="3"/>
        <v>2.2520288833839093</v>
      </c>
      <c r="S22" s="25" t="str">
        <f t="shared" si="4"/>
        <v>ОДНОРОДНЫЕ</v>
      </c>
      <c r="T22" s="23">
        <f t="shared" si="5"/>
        <v>56943.499999999993</v>
      </c>
    </row>
    <row r="23" spans="1:20" s="22" customFormat="1" x14ac:dyDescent="0.25">
      <c r="A23" s="24">
        <v>5</v>
      </c>
      <c r="B23" s="15" t="s">
        <v>41</v>
      </c>
      <c r="C23" s="25" t="s">
        <v>58</v>
      </c>
      <c r="D23" s="25">
        <v>150</v>
      </c>
      <c r="E23" s="26">
        <v>60.12</v>
      </c>
      <c r="F23" s="26"/>
      <c r="G23" s="26"/>
      <c r="H23" s="26">
        <v>60.39</v>
      </c>
      <c r="I23" s="26">
        <v>46</v>
      </c>
      <c r="J23" s="26"/>
      <c r="K23" s="26"/>
      <c r="L23" s="26"/>
      <c r="M23" s="26"/>
      <c r="N23" s="23"/>
      <c r="O23" s="23">
        <f t="shared" si="0"/>
        <v>55.5</v>
      </c>
      <c r="P23" s="25">
        <f t="shared" si="1"/>
        <v>3</v>
      </c>
      <c r="Q23" s="25">
        <f t="shared" si="2"/>
        <v>8.2312352252461967</v>
      </c>
      <c r="R23" s="25">
        <f t="shared" si="3"/>
        <v>14.831054459903056</v>
      </c>
      <c r="S23" s="25" t="str">
        <f t="shared" si="4"/>
        <v>ОДНОРОДНЫЕ</v>
      </c>
      <c r="T23" s="23">
        <f t="shared" si="5"/>
        <v>8325</v>
      </c>
    </row>
    <row r="24" spans="1:20" s="22" customFormat="1" x14ac:dyDescent="0.25">
      <c r="A24" s="24">
        <v>6</v>
      </c>
      <c r="B24" s="15" t="s">
        <v>42</v>
      </c>
      <c r="C24" s="25" t="s">
        <v>58</v>
      </c>
      <c r="D24" s="25">
        <v>150</v>
      </c>
      <c r="E24" s="26">
        <v>63.7</v>
      </c>
      <c r="F24" s="26">
        <v>65.87</v>
      </c>
      <c r="G24" s="26"/>
      <c r="H24" s="26">
        <v>75.91</v>
      </c>
      <c r="I24" s="26"/>
      <c r="J24" s="26"/>
      <c r="K24" s="26"/>
      <c r="L24" s="26"/>
      <c r="M24" s="26"/>
      <c r="N24" s="23"/>
      <c r="O24" s="23">
        <f t="shared" si="0"/>
        <v>68.489999999999995</v>
      </c>
      <c r="P24" s="25">
        <f t="shared" si="1"/>
        <v>3</v>
      </c>
      <c r="Q24" s="25">
        <f t="shared" si="2"/>
        <v>6.5140182171477905</v>
      </c>
      <c r="R24" s="25">
        <f t="shared" si="3"/>
        <v>9.5109040986243123</v>
      </c>
      <c r="S24" s="25" t="str">
        <f t="shared" si="4"/>
        <v>ОДНОРОДНЫЕ</v>
      </c>
      <c r="T24" s="23">
        <f t="shared" si="5"/>
        <v>10273.5</v>
      </c>
    </row>
    <row r="25" spans="1:20" s="22" customFormat="1" x14ac:dyDescent="0.25">
      <c r="A25" s="24">
        <v>7</v>
      </c>
      <c r="B25" s="15" t="s">
        <v>43</v>
      </c>
      <c r="C25" s="25" t="s">
        <v>58</v>
      </c>
      <c r="D25" s="25">
        <v>40</v>
      </c>
      <c r="E25" s="26">
        <v>46.18</v>
      </c>
      <c r="F25" s="26">
        <v>52.09</v>
      </c>
      <c r="G25" s="26"/>
      <c r="H25" s="26"/>
      <c r="I25" s="26"/>
      <c r="J25" s="26">
        <v>58</v>
      </c>
      <c r="K25" s="26"/>
      <c r="L25" s="26"/>
      <c r="M25" s="26"/>
      <c r="N25" s="23"/>
      <c r="O25" s="23">
        <f t="shared" si="0"/>
        <v>52.09</v>
      </c>
      <c r="P25" s="25">
        <f t="shared" si="1"/>
        <v>3</v>
      </c>
      <c r="Q25" s="25">
        <f t="shared" si="2"/>
        <v>5.91</v>
      </c>
      <c r="R25" s="25">
        <f t="shared" si="3"/>
        <v>11.345747744288731</v>
      </c>
      <c r="S25" s="25" t="str">
        <f t="shared" si="4"/>
        <v>ОДНОРОДНЫЕ</v>
      </c>
      <c r="T25" s="23">
        <f t="shared" si="5"/>
        <v>2083.6000000000004</v>
      </c>
    </row>
    <row r="26" spans="1:20" s="22" customFormat="1" x14ac:dyDescent="0.25">
      <c r="A26" s="24">
        <v>8</v>
      </c>
      <c r="B26" s="15" t="s">
        <v>44</v>
      </c>
      <c r="C26" s="25" t="s">
        <v>58</v>
      </c>
      <c r="D26" s="25">
        <v>140</v>
      </c>
      <c r="E26" s="26">
        <v>234.53</v>
      </c>
      <c r="F26" s="26">
        <v>253.36</v>
      </c>
      <c r="G26" s="26">
        <v>267.67</v>
      </c>
      <c r="H26" s="26"/>
      <c r="I26" s="26"/>
      <c r="J26" s="26"/>
      <c r="K26" s="26"/>
      <c r="L26" s="26"/>
      <c r="M26" s="26"/>
      <c r="N26" s="23"/>
      <c r="O26" s="23">
        <f t="shared" si="0"/>
        <v>251.85</v>
      </c>
      <c r="P26" s="25">
        <f t="shared" si="1"/>
        <v>3</v>
      </c>
      <c r="Q26" s="25">
        <f t="shared" si="2"/>
        <v>16.621294574530999</v>
      </c>
      <c r="R26" s="25">
        <f t="shared" si="3"/>
        <v>6.5996801963593406</v>
      </c>
      <c r="S26" s="25" t="str">
        <f t="shared" si="4"/>
        <v>ОДНОРОДНЫЕ</v>
      </c>
      <c r="T26" s="23">
        <f t="shared" si="5"/>
        <v>35259</v>
      </c>
    </row>
    <row r="27" spans="1:20" s="22" customFormat="1" x14ac:dyDescent="0.25">
      <c r="A27" s="24">
        <v>9</v>
      </c>
      <c r="B27" s="15" t="s">
        <v>45</v>
      </c>
      <c r="C27" s="25" t="s">
        <v>58</v>
      </c>
      <c r="D27" s="25">
        <v>10</v>
      </c>
      <c r="E27" s="26">
        <v>151.09</v>
      </c>
      <c r="F27" s="26">
        <v>155.19</v>
      </c>
      <c r="G27" s="26"/>
      <c r="H27" s="26">
        <v>156.54</v>
      </c>
      <c r="I27" s="26"/>
      <c r="J27" s="26"/>
      <c r="K27" s="26"/>
      <c r="L27" s="26"/>
      <c r="M27" s="26"/>
      <c r="N27" s="23"/>
      <c r="O27" s="23">
        <f t="shared" si="0"/>
        <v>154.27000000000001</v>
      </c>
      <c r="P27" s="25">
        <f t="shared" si="1"/>
        <v>3</v>
      </c>
      <c r="Q27" s="25">
        <f t="shared" si="2"/>
        <v>2.8382799955841747</v>
      </c>
      <c r="R27" s="25">
        <f t="shared" si="3"/>
        <v>1.8398133114566502</v>
      </c>
      <c r="S27" s="25" t="str">
        <f t="shared" si="4"/>
        <v>ОДНОРОДНЫЕ</v>
      </c>
      <c r="T27" s="23">
        <f t="shared" si="5"/>
        <v>1542.7</v>
      </c>
    </row>
    <row r="28" spans="1:20" s="22" customFormat="1" x14ac:dyDescent="0.25">
      <c r="A28" s="24">
        <v>10</v>
      </c>
      <c r="B28" s="43" t="s">
        <v>46</v>
      </c>
      <c r="C28" s="25" t="s">
        <v>58</v>
      </c>
      <c r="D28" s="25">
        <v>170</v>
      </c>
      <c r="E28" s="26">
        <v>159.28</v>
      </c>
      <c r="F28" s="26">
        <v>160.4</v>
      </c>
      <c r="G28" s="26">
        <v>166.32</v>
      </c>
      <c r="H28" s="26"/>
      <c r="I28" s="26"/>
      <c r="J28" s="26"/>
      <c r="K28" s="26"/>
      <c r="L28" s="26"/>
      <c r="M28" s="26"/>
      <c r="N28" s="23"/>
      <c r="O28" s="23">
        <f t="shared" si="0"/>
        <v>162</v>
      </c>
      <c r="P28" s="25">
        <f t="shared" si="1"/>
        <v>3</v>
      </c>
      <c r="Q28" s="25">
        <f t="shared" si="2"/>
        <v>3.7829089336117989</v>
      </c>
      <c r="R28" s="25">
        <f t="shared" si="3"/>
        <v>2.3351289713653078</v>
      </c>
      <c r="S28" s="25" t="str">
        <f t="shared" si="4"/>
        <v>ОДНОРОДНЫЕ</v>
      </c>
      <c r="T28" s="23">
        <f t="shared" si="5"/>
        <v>27540</v>
      </c>
    </row>
    <row r="29" spans="1:20" s="22" customFormat="1" x14ac:dyDescent="0.25">
      <c r="A29" s="24">
        <v>11</v>
      </c>
      <c r="B29" s="15" t="s">
        <v>47</v>
      </c>
      <c r="C29" s="25" t="s">
        <v>58</v>
      </c>
      <c r="D29" s="25">
        <v>8</v>
      </c>
      <c r="E29" s="26">
        <v>144.93</v>
      </c>
      <c r="F29" s="26">
        <v>147.93</v>
      </c>
      <c r="G29" s="26"/>
      <c r="H29" s="26">
        <v>147.94999999999999</v>
      </c>
      <c r="I29" s="26"/>
      <c r="J29" s="26"/>
      <c r="K29" s="26"/>
      <c r="L29" s="26"/>
      <c r="M29" s="26"/>
      <c r="N29" s="23"/>
      <c r="O29" s="23">
        <f t="shared" si="0"/>
        <v>146.94</v>
      </c>
      <c r="P29" s="25">
        <f t="shared" si="1"/>
        <v>3</v>
      </c>
      <c r="Q29" s="25">
        <f t="shared" si="2"/>
        <v>1.7378530816306985</v>
      </c>
      <c r="R29" s="25">
        <f t="shared" si="3"/>
        <v>1.1826957136455005</v>
      </c>
      <c r="S29" s="25" t="str">
        <f t="shared" si="4"/>
        <v>ОДНОРОДНЫЕ</v>
      </c>
      <c r="T29" s="23">
        <f t="shared" si="5"/>
        <v>1175.52</v>
      </c>
    </row>
    <row r="30" spans="1:20" s="22" customFormat="1" x14ac:dyDescent="0.25">
      <c r="A30" s="24">
        <v>12</v>
      </c>
      <c r="B30" s="15" t="s">
        <v>48</v>
      </c>
      <c r="C30" s="25" t="s">
        <v>58</v>
      </c>
      <c r="D30" s="25">
        <v>600</v>
      </c>
      <c r="E30" s="26">
        <v>116.27</v>
      </c>
      <c r="F30" s="26">
        <v>132.9</v>
      </c>
      <c r="G30" s="26">
        <v>143.69999999999999</v>
      </c>
      <c r="H30" s="26"/>
      <c r="I30" s="26"/>
      <c r="J30" s="26"/>
      <c r="K30" s="26"/>
      <c r="L30" s="26"/>
      <c r="M30" s="26"/>
      <c r="N30" s="23"/>
      <c r="O30" s="23">
        <f t="shared" si="0"/>
        <v>130.96</v>
      </c>
      <c r="P30" s="25">
        <f t="shared" si="1"/>
        <v>3</v>
      </c>
      <c r="Q30" s="25">
        <f t="shared" si="2"/>
        <v>13.817873690743205</v>
      </c>
      <c r="R30" s="25">
        <f t="shared" si="3"/>
        <v>10.551216929400736</v>
      </c>
      <c r="S30" s="25" t="str">
        <f t="shared" si="4"/>
        <v>ОДНОРОДНЫЕ</v>
      </c>
      <c r="T30" s="23">
        <f t="shared" si="5"/>
        <v>78576</v>
      </c>
    </row>
    <row r="31" spans="1:20" s="22" customFormat="1" x14ac:dyDescent="0.25">
      <c r="A31" s="24">
        <v>13</v>
      </c>
      <c r="B31" s="15" t="s">
        <v>49</v>
      </c>
      <c r="C31" s="25" t="s">
        <v>58</v>
      </c>
      <c r="D31" s="25">
        <v>800</v>
      </c>
      <c r="E31" s="26">
        <v>566.89</v>
      </c>
      <c r="F31" s="26">
        <v>611.23</v>
      </c>
      <c r="G31" s="26"/>
      <c r="H31" s="26">
        <v>883.02</v>
      </c>
      <c r="I31" s="26"/>
      <c r="J31" s="26"/>
      <c r="K31" s="26"/>
      <c r="L31" s="26"/>
      <c r="M31" s="26"/>
      <c r="N31" s="23"/>
      <c r="O31" s="23">
        <f t="shared" si="0"/>
        <v>687.05</v>
      </c>
      <c r="P31" s="25">
        <f t="shared" si="1"/>
        <v>3</v>
      </c>
      <c r="Q31" s="25">
        <f t="shared" si="2"/>
        <v>171.1597774984921</v>
      </c>
      <c r="R31" s="25">
        <f t="shared" si="3"/>
        <v>24.912273851756368</v>
      </c>
      <c r="S31" s="25" t="str">
        <f t="shared" si="4"/>
        <v>ОДНОРОДНЫЕ</v>
      </c>
      <c r="T31" s="23">
        <f t="shared" si="5"/>
        <v>549640</v>
      </c>
    </row>
    <row r="32" spans="1:20" s="22" customFormat="1" x14ac:dyDescent="0.25">
      <c r="A32" s="24">
        <v>14</v>
      </c>
      <c r="B32" s="15" t="s">
        <v>49</v>
      </c>
      <c r="C32" s="25" t="s">
        <v>58</v>
      </c>
      <c r="D32" s="25">
        <v>30</v>
      </c>
      <c r="E32" s="26">
        <v>762.1</v>
      </c>
      <c r="F32" s="26">
        <v>773.45</v>
      </c>
      <c r="G32" s="26">
        <v>777.2</v>
      </c>
      <c r="H32" s="26"/>
      <c r="I32" s="26"/>
      <c r="J32" s="26"/>
      <c r="K32" s="26"/>
      <c r="L32" s="26"/>
      <c r="M32" s="26"/>
      <c r="N32" s="23"/>
      <c r="O32" s="23">
        <f t="shared" si="0"/>
        <v>770.92</v>
      </c>
      <c r="P32" s="25">
        <f t="shared" si="1"/>
        <v>3</v>
      </c>
      <c r="Q32" s="25">
        <f t="shared" si="2"/>
        <v>7.8623045815672601</v>
      </c>
      <c r="R32" s="25">
        <f t="shared" si="3"/>
        <v>1.0198599830808981</v>
      </c>
      <c r="S32" s="25" t="str">
        <f t="shared" si="4"/>
        <v>ОДНОРОДНЫЕ</v>
      </c>
      <c r="T32" s="23">
        <f t="shared" si="5"/>
        <v>23127.599999999999</v>
      </c>
    </row>
    <row r="33" spans="1:22" s="22" customFormat="1" x14ac:dyDescent="0.25">
      <c r="A33" s="24">
        <v>15</v>
      </c>
      <c r="B33" s="15" t="s">
        <v>50</v>
      </c>
      <c r="C33" s="25" t="s">
        <v>58</v>
      </c>
      <c r="D33" s="25">
        <v>65</v>
      </c>
      <c r="E33" s="26">
        <v>654.19000000000005</v>
      </c>
      <c r="F33" s="26">
        <v>657.03</v>
      </c>
      <c r="G33" s="26">
        <v>700.79</v>
      </c>
      <c r="H33" s="26"/>
      <c r="I33" s="26"/>
      <c r="J33" s="26"/>
      <c r="K33" s="26"/>
      <c r="L33" s="26"/>
      <c r="M33" s="26"/>
      <c r="N33" s="23"/>
      <c r="O33" s="23">
        <f t="shared" si="0"/>
        <v>670.67</v>
      </c>
      <c r="P33" s="25">
        <f t="shared" si="1"/>
        <v>3</v>
      </c>
      <c r="Q33" s="25">
        <f t="shared" si="2"/>
        <v>26.123307600684839</v>
      </c>
      <c r="R33" s="25">
        <f t="shared" si="3"/>
        <v>3.895106028402171</v>
      </c>
      <c r="S33" s="25" t="str">
        <f t="shared" si="4"/>
        <v>ОДНОРОДНЫЕ</v>
      </c>
      <c r="T33" s="23">
        <f t="shared" si="5"/>
        <v>43593.549999999996</v>
      </c>
    </row>
    <row r="34" spans="1:22" s="22" customFormat="1" x14ac:dyDescent="0.25">
      <c r="A34" s="24">
        <v>16</v>
      </c>
      <c r="B34" s="15" t="s">
        <v>51</v>
      </c>
      <c r="C34" s="25" t="s">
        <v>58</v>
      </c>
      <c r="D34" s="25">
        <v>200</v>
      </c>
      <c r="E34" s="26">
        <v>130.44</v>
      </c>
      <c r="F34" s="26">
        <v>146.13999999999999</v>
      </c>
      <c r="G34" s="26">
        <v>146.99</v>
      </c>
      <c r="H34" s="26"/>
      <c r="I34" s="26"/>
      <c r="J34" s="26"/>
      <c r="K34" s="26"/>
      <c r="L34" s="26"/>
      <c r="M34" s="26"/>
      <c r="N34" s="23"/>
      <c r="O34" s="23">
        <f t="shared" si="0"/>
        <v>141.19</v>
      </c>
      <c r="P34" s="25">
        <f t="shared" si="1"/>
        <v>3</v>
      </c>
      <c r="Q34" s="25">
        <f t="shared" si="2"/>
        <v>9.3194688689860428</v>
      </c>
      <c r="R34" s="25">
        <f t="shared" si="3"/>
        <v>6.6006578858177232</v>
      </c>
      <c r="S34" s="25" t="str">
        <f t="shared" si="4"/>
        <v>ОДНОРОДНЫЕ</v>
      </c>
      <c r="T34" s="23">
        <f t="shared" si="5"/>
        <v>28238</v>
      </c>
    </row>
    <row r="35" spans="1:22" s="22" customFormat="1" x14ac:dyDescent="0.25">
      <c r="A35" s="24">
        <v>17</v>
      </c>
      <c r="B35" s="15" t="s">
        <v>52</v>
      </c>
      <c r="C35" s="25" t="s">
        <v>58</v>
      </c>
      <c r="D35" s="25">
        <v>80</v>
      </c>
      <c r="E35" s="26">
        <v>93.05</v>
      </c>
      <c r="F35" s="26">
        <v>94.05</v>
      </c>
      <c r="G35" s="26">
        <v>95.36</v>
      </c>
      <c r="H35" s="26"/>
      <c r="I35" s="26"/>
      <c r="J35" s="26"/>
      <c r="K35" s="26"/>
      <c r="L35" s="26"/>
      <c r="M35" s="26"/>
      <c r="N35" s="23"/>
      <c r="O35" s="23">
        <f t="shared" si="0"/>
        <v>94.15</v>
      </c>
      <c r="P35" s="25">
        <f t="shared" si="1"/>
        <v>3</v>
      </c>
      <c r="Q35" s="25">
        <f t="shared" si="2"/>
        <v>1.1584616235911038</v>
      </c>
      <c r="R35" s="25">
        <f t="shared" si="3"/>
        <v>1.2304425104525796</v>
      </c>
      <c r="S35" s="25" t="str">
        <f t="shared" si="4"/>
        <v>ОДНОРОДНЫЕ</v>
      </c>
      <c r="T35" s="23">
        <f t="shared" si="5"/>
        <v>7532</v>
      </c>
    </row>
    <row r="36" spans="1:22" x14ac:dyDescent="0.25">
      <c r="A36" s="24">
        <v>18</v>
      </c>
      <c r="B36" s="15" t="s">
        <v>53</v>
      </c>
      <c r="C36" s="25" t="s">
        <v>58</v>
      </c>
      <c r="D36" s="25">
        <v>6</v>
      </c>
      <c r="E36" s="26">
        <v>459.14</v>
      </c>
      <c r="F36" s="26">
        <v>476.8</v>
      </c>
      <c r="G36" s="26">
        <v>498.22</v>
      </c>
      <c r="H36" s="26"/>
      <c r="I36" s="26"/>
      <c r="J36" s="14"/>
      <c r="K36" s="14"/>
      <c r="L36" s="14"/>
      <c r="M36" s="14"/>
      <c r="N36" s="11"/>
      <c r="O36" s="23">
        <f t="shared" si="0"/>
        <v>478.05</v>
      </c>
      <c r="P36" s="25">
        <f t="shared" si="1"/>
        <v>3</v>
      </c>
      <c r="Q36" s="25">
        <f t="shared" si="2"/>
        <v>19.570123487942894</v>
      </c>
      <c r="R36" s="25">
        <f t="shared" si="3"/>
        <v>4.0937398782434666</v>
      </c>
      <c r="S36" s="25" t="str">
        <f t="shared" si="4"/>
        <v>ОДНОРОДНЫЕ</v>
      </c>
      <c r="T36" s="23">
        <f t="shared" si="5"/>
        <v>2868.3</v>
      </c>
    </row>
    <row r="37" spans="1:22" x14ac:dyDescent="0.25">
      <c r="A37" s="24">
        <v>19</v>
      </c>
      <c r="B37" s="15" t="s">
        <v>54</v>
      </c>
      <c r="C37" s="25" t="s">
        <v>58</v>
      </c>
      <c r="D37" s="25">
        <v>60</v>
      </c>
      <c r="E37" s="26">
        <v>2670.36</v>
      </c>
      <c r="F37" s="26">
        <v>2694.2</v>
      </c>
      <c r="G37" s="26"/>
      <c r="H37" s="26">
        <v>2694.22</v>
      </c>
      <c r="I37" s="26"/>
      <c r="J37" s="14"/>
      <c r="K37" s="14"/>
      <c r="L37" s="14"/>
      <c r="M37" s="14"/>
      <c r="N37" s="11"/>
      <c r="O37" s="23">
        <f t="shared" si="0"/>
        <v>2686.26</v>
      </c>
      <c r="P37" s="25">
        <f t="shared" si="1"/>
        <v>3</v>
      </c>
      <c r="Q37" s="25">
        <f t="shared" si="2"/>
        <v>13.76980755130568</v>
      </c>
      <c r="R37" s="25">
        <f t="shared" si="3"/>
        <v>0.51260144406370489</v>
      </c>
      <c r="S37" s="25" t="str">
        <f t="shared" si="4"/>
        <v>ОДНОРОДНЫЕ</v>
      </c>
      <c r="T37" s="23">
        <f t="shared" si="5"/>
        <v>161175.6</v>
      </c>
    </row>
    <row r="38" spans="1:22" x14ac:dyDescent="0.25">
      <c r="A38" s="24">
        <v>20</v>
      </c>
      <c r="B38" s="15" t="s">
        <v>44</v>
      </c>
      <c r="C38" s="25" t="s">
        <v>58</v>
      </c>
      <c r="D38" s="25">
        <v>250</v>
      </c>
      <c r="E38" s="26">
        <v>64.319999999999993</v>
      </c>
      <c r="F38" s="26">
        <v>71.11</v>
      </c>
      <c r="G38" s="26">
        <v>83.71</v>
      </c>
      <c r="H38" s="26"/>
      <c r="I38" s="26"/>
      <c r="J38" s="14"/>
      <c r="K38" s="14"/>
      <c r="L38" s="14"/>
      <c r="M38" s="14"/>
      <c r="N38" s="11"/>
      <c r="O38" s="23">
        <f t="shared" si="0"/>
        <v>73.05</v>
      </c>
      <c r="P38" s="25">
        <f t="shared" si="1"/>
        <v>3</v>
      </c>
      <c r="Q38" s="25">
        <f t="shared" si="2"/>
        <v>9.8390057085730618</v>
      </c>
      <c r="R38" s="25">
        <f t="shared" si="3"/>
        <v>13.468864761906998</v>
      </c>
      <c r="S38" s="25" t="str">
        <f t="shared" si="4"/>
        <v>ОДНОРОДНЫЕ</v>
      </c>
      <c r="T38" s="23">
        <f t="shared" si="5"/>
        <v>18262.5</v>
      </c>
    </row>
    <row r="39" spans="1:22" x14ac:dyDescent="0.25">
      <c r="A39" s="24">
        <v>21</v>
      </c>
      <c r="B39" s="15" t="s">
        <v>55</v>
      </c>
      <c r="C39" s="25" t="s">
        <v>58</v>
      </c>
      <c r="D39" s="25">
        <v>130</v>
      </c>
      <c r="E39" s="26">
        <v>82.91</v>
      </c>
      <c r="F39" s="26">
        <v>103.61</v>
      </c>
      <c r="G39" s="26">
        <v>132</v>
      </c>
      <c r="H39" s="26"/>
      <c r="I39" s="26"/>
      <c r="J39" s="14"/>
      <c r="K39" s="14"/>
      <c r="L39" s="14"/>
      <c r="M39" s="14"/>
      <c r="N39" s="11"/>
      <c r="O39" s="23">
        <f t="shared" si="0"/>
        <v>106.17</v>
      </c>
      <c r="P39" s="25">
        <f t="shared" si="1"/>
        <v>3</v>
      </c>
      <c r="Q39" s="25">
        <f t="shared" si="2"/>
        <v>24.645182761207831</v>
      </c>
      <c r="R39" s="25">
        <f t="shared" si="3"/>
        <v>23.212944109642866</v>
      </c>
      <c r="S39" s="25" t="str">
        <f t="shared" si="4"/>
        <v>ОДНОРОДНЫЕ</v>
      </c>
      <c r="T39" s="23">
        <f t="shared" si="5"/>
        <v>13802.1</v>
      </c>
    </row>
    <row r="40" spans="1:22" s="17" customFormat="1" x14ac:dyDescent="0.25">
      <c r="A40" s="24">
        <v>22</v>
      </c>
      <c r="B40" s="15" t="s">
        <v>56</v>
      </c>
      <c r="C40" s="25" t="s">
        <v>58</v>
      </c>
      <c r="D40" s="25">
        <v>6</v>
      </c>
      <c r="E40" s="26">
        <v>146.74</v>
      </c>
      <c r="F40" s="26"/>
      <c r="G40" s="26"/>
      <c r="H40" s="26">
        <v>152.63999999999999</v>
      </c>
      <c r="I40" s="26"/>
      <c r="J40" s="14"/>
      <c r="K40" s="14">
        <v>153</v>
      </c>
      <c r="L40" s="14"/>
      <c r="M40" s="14"/>
      <c r="N40" s="18"/>
      <c r="O40" s="23">
        <f t="shared" si="0"/>
        <v>150.79</v>
      </c>
      <c r="P40" s="25">
        <f t="shared" si="1"/>
        <v>3</v>
      </c>
      <c r="Q40" s="25">
        <f t="shared" si="2"/>
        <v>3.5149016107614268</v>
      </c>
      <c r="R40" s="25">
        <f t="shared" si="3"/>
        <v>2.3309911869231561</v>
      </c>
      <c r="S40" s="16" t="str">
        <f t="shared" ref="S40:S41" si="6">IF(R40&lt;33,"ОДНОРОДНЫЕ","НЕОДНОРОДНЫЕ")</f>
        <v>ОДНОРОДНЫЕ</v>
      </c>
      <c r="T40" s="23">
        <f t="shared" si="5"/>
        <v>904.74</v>
      </c>
    </row>
    <row r="41" spans="1:22" s="17" customFormat="1" x14ac:dyDescent="0.25">
      <c r="A41" s="24">
        <v>23</v>
      </c>
      <c r="B41" s="15" t="s">
        <v>57</v>
      </c>
      <c r="C41" s="25" t="s">
        <v>58</v>
      </c>
      <c r="D41" s="25">
        <v>1</v>
      </c>
      <c r="E41" s="26">
        <v>170.58</v>
      </c>
      <c r="F41" s="26">
        <v>171.61</v>
      </c>
      <c r="G41" s="26">
        <v>199</v>
      </c>
      <c r="H41" s="26"/>
      <c r="I41" s="26"/>
      <c r="J41" s="14"/>
      <c r="K41" s="14"/>
      <c r="L41" s="14"/>
      <c r="M41" s="14"/>
      <c r="N41" s="18"/>
      <c r="O41" s="23">
        <f t="shared" si="0"/>
        <v>180.4</v>
      </c>
      <c r="P41" s="25">
        <f t="shared" si="1"/>
        <v>3</v>
      </c>
      <c r="Q41" s="25">
        <f t="shared" si="2"/>
        <v>16.1191883583924</v>
      </c>
      <c r="R41" s="25">
        <f t="shared" si="3"/>
        <v>8.9352485356942353</v>
      </c>
      <c r="S41" s="16" t="str">
        <f t="shared" si="6"/>
        <v>ОДНОРОДНЫЕ</v>
      </c>
      <c r="T41" s="23">
        <f t="shared" si="5"/>
        <v>180.4</v>
      </c>
    </row>
    <row r="42" spans="1:22" s="22" customFormat="1" x14ac:dyDescent="0.25">
      <c r="A42" s="24">
        <v>24</v>
      </c>
      <c r="B42" s="15" t="s">
        <v>55</v>
      </c>
      <c r="C42" s="25" t="s">
        <v>58</v>
      </c>
      <c r="D42" s="25">
        <v>5</v>
      </c>
      <c r="E42" s="26">
        <v>58.38</v>
      </c>
      <c r="F42" s="26">
        <v>60.7</v>
      </c>
      <c r="G42" s="26"/>
      <c r="H42" s="26"/>
      <c r="I42" s="26"/>
      <c r="J42" s="26"/>
      <c r="K42" s="26"/>
      <c r="L42" s="26">
        <v>68</v>
      </c>
      <c r="M42" s="26"/>
      <c r="N42" s="23"/>
      <c r="O42" s="23">
        <f t="shared" si="0"/>
        <v>62.36</v>
      </c>
      <c r="P42" s="25">
        <f t="shared" si="1"/>
        <v>3</v>
      </c>
      <c r="Q42" s="25">
        <f t="shared" si="2"/>
        <v>5.0202390381335409</v>
      </c>
      <c r="R42" s="25">
        <f t="shared" si="3"/>
        <v>8.0504153914906045</v>
      </c>
      <c r="S42" s="25" t="str">
        <f t="shared" ref="S42" si="7">IF(R42&lt;33,"ОДНОРОДНЫЕ","НЕОДНОРОДНЫЕ")</f>
        <v>ОДНОРОДНЫЕ</v>
      </c>
      <c r="T42" s="23">
        <f t="shared" si="5"/>
        <v>311.8</v>
      </c>
    </row>
    <row r="43" spans="1:22" x14ac:dyDescent="0.25">
      <c r="A43" s="24">
        <v>25</v>
      </c>
      <c r="B43" s="15" t="s">
        <v>60</v>
      </c>
      <c r="C43" s="25" t="s">
        <v>58</v>
      </c>
      <c r="D43" s="25">
        <v>35</v>
      </c>
      <c r="E43" s="26">
        <v>96.37</v>
      </c>
      <c r="F43" s="26">
        <v>97.44</v>
      </c>
      <c r="G43" s="26">
        <v>99.88</v>
      </c>
      <c r="H43" s="26"/>
      <c r="I43" s="26"/>
      <c r="J43" s="14"/>
      <c r="K43" s="14"/>
      <c r="L43" s="14"/>
      <c r="M43" s="14"/>
      <c r="N43" s="11"/>
      <c r="O43" s="23">
        <f t="shared" si="0"/>
        <v>97.9</v>
      </c>
      <c r="P43" s="25">
        <f t="shared" si="1"/>
        <v>3</v>
      </c>
      <c r="Q43" s="25">
        <f t="shared" si="2"/>
        <v>1.799008986451518</v>
      </c>
      <c r="R43" s="25">
        <f t="shared" si="3"/>
        <v>1.8375985561302532</v>
      </c>
      <c r="S43" s="8" t="str">
        <f t="shared" ref="S19:S43" si="8">IF(R43&lt;33,"ОДНОРОДНЫЕ","НЕОДНОРОДНЫЕ")</f>
        <v>ОДНОРОДНЫЕ</v>
      </c>
      <c r="T43" s="23">
        <f t="shared" si="5"/>
        <v>3426.5</v>
      </c>
    </row>
    <row r="44" spans="1:22" x14ac:dyDescent="0.25">
      <c r="E44" s="10"/>
      <c r="F44" s="10"/>
      <c r="G44" s="10"/>
      <c r="U44" s="6"/>
      <c r="V44" s="1"/>
    </row>
    <row r="45" spans="1:22" x14ac:dyDescent="0.25">
      <c r="A45" s="35" t="s">
        <v>18</v>
      </c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V45" s="6"/>
    </row>
    <row r="46" spans="1:22" x14ac:dyDescent="0.25">
      <c r="A46" s="36" t="s">
        <v>17</v>
      </c>
      <c r="B46" s="36"/>
      <c r="C46" s="36"/>
      <c r="D46" s="36"/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36"/>
      <c r="Q46" s="36"/>
      <c r="R46" s="36"/>
      <c r="S46" s="36"/>
      <c r="T46" s="36"/>
    </row>
    <row r="47" spans="1:22" ht="15" customHeight="1" x14ac:dyDescent="0.25">
      <c r="A47" s="33"/>
      <c r="B47" s="33"/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6"/>
    </row>
    <row r="48" spans="1:22" s="21" customFormat="1" x14ac:dyDescent="0.25">
      <c r="A48" s="31" t="s">
        <v>66</v>
      </c>
      <c r="B48" s="32"/>
      <c r="C48" s="32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2"/>
      <c r="V48" s="2"/>
    </row>
    <row r="49" spans="16:19" x14ac:dyDescent="0.25">
      <c r="R49" s="6"/>
      <c r="S49" s="6"/>
    </row>
    <row r="51" spans="16:19" x14ac:dyDescent="0.25">
      <c r="Q51" s="6"/>
    </row>
    <row r="54" spans="16:19" x14ac:dyDescent="0.25">
      <c r="P54" s="6"/>
    </row>
  </sheetData>
  <mergeCells count="18">
    <mergeCell ref="S17:S18"/>
    <mergeCell ref="A17:A18"/>
    <mergeCell ref="G3:T3"/>
    <mergeCell ref="B17:B18"/>
    <mergeCell ref="C17:D17"/>
    <mergeCell ref="Q11:R11"/>
    <mergeCell ref="A48:T48"/>
    <mergeCell ref="A47:T47"/>
    <mergeCell ref="B13:S13"/>
    <mergeCell ref="A45:T45"/>
    <mergeCell ref="A46:T46"/>
    <mergeCell ref="T17:T18"/>
    <mergeCell ref="A16:B16"/>
    <mergeCell ref="C16:D16"/>
    <mergeCell ref="O17:O18"/>
    <mergeCell ref="P17:P18"/>
    <mergeCell ref="Q17:Q18"/>
    <mergeCell ref="R17:R18"/>
  </mergeCells>
  <conditionalFormatting sqref="S19:S39">
    <cfRule type="containsText" dxfId="29" priority="142" operator="containsText" text="НЕ">
      <formula>NOT(ISERROR(SEARCH("НЕ",S19)))</formula>
    </cfRule>
    <cfRule type="containsText" dxfId="28" priority="143" operator="containsText" text="ОДНОРОДНЫЕ">
      <formula>NOT(ISERROR(SEARCH("ОДНОРОДНЫЕ",S19)))</formula>
    </cfRule>
    <cfRule type="containsText" dxfId="27" priority="144" operator="containsText" text="НЕОДНОРОДНЫЕ">
      <formula>NOT(ISERROR(SEARCH("НЕОДНОРОДНЫЕ",S19)))</formula>
    </cfRule>
  </conditionalFormatting>
  <conditionalFormatting sqref="S19:S39">
    <cfRule type="containsText" dxfId="26" priority="139" operator="containsText" text="НЕОДНОРОДНЫЕ">
      <formula>NOT(ISERROR(SEARCH("НЕОДНОРОДНЫЕ",S19)))</formula>
    </cfRule>
    <cfRule type="containsText" dxfId="25" priority="140" operator="containsText" text="ОДНОРОДНЫЕ">
      <formula>NOT(ISERROR(SEARCH("ОДНОРОДНЫЕ",S19)))</formula>
    </cfRule>
    <cfRule type="containsText" dxfId="24" priority="141" operator="containsText" text="НЕОДНОРОДНЫЕ">
      <formula>NOT(ISERROR(SEARCH("НЕОДНОРОДНЫЕ",S19)))</formula>
    </cfRule>
  </conditionalFormatting>
  <conditionalFormatting sqref="S43">
    <cfRule type="containsText" dxfId="23" priority="82" operator="containsText" text="НЕ">
      <formula>NOT(ISERROR(SEARCH("НЕ",S43)))</formula>
    </cfRule>
    <cfRule type="containsText" dxfId="22" priority="83" operator="containsText" text="ОДНОРОДНЫЕ">
      <formula>NOT(ISERROR(SEARCH("ОДНОРОДНЫЕ",S43)))</formula>
    </cfRule>
    <cfRule type="containsText" dxfId="21" priority="84" operator="containsText" text="НЕОДНОРОДНЫЕ">
      <formula>NOT(ISERROR(SEARCH("НЕОДНОРОДНЫЕ",S43)))</formula>
    </cfRule>
  </conditionalFormatting>
  <conditionalFormatting sqref="S43">
    <cfRule type="containsText" dxfId="20" priority="79" operator="containsText" text="НЕОДНОРОДНЫЕ">
      <formula>NOT(ISERROR(SEARCH("НЕОДНОРОДНЫЕ",S43)))</formula>
    </cfRule>
    <cfRule type="containsText" dxfId="19" priority="80" operator="containsText" text="ОДНОРОДНЫЕ">
      <formula>NOT(ISERROR(SEARCH("ОДНОРОДНЫЕ",S43)))</formula>
    </cfRule>
    <cfRule type="containsText" dxfId="18" priority="81" operator="containsText" text="НЕОДНОРОДНЫЕ">
      <formula>NOT(ISERROR(SEARCH("НЕОДНОРОДНЫЕ",S43)))</formula>
    </cfRule>
  </conditionalFormatting>
  <conditionalFormatting sqref="S41:S42">
    <cfRule type="containsText" dxfId="17" priority="58" operator="containsText" text="НЕ">
      <formula>NOT(ISERROR(SEARCH("НЕ",S41)))</formula>
    </cfRule>
    <cfRule type="containsText" dxfId="16" priority="59" operator="containsText" text="ОДНОРОДНЫЕ">
      <formula>NOT(ISERROR(SEARCH("ОДНОРОДНЫЕ",S41)))</formula>
    </cfRule>
    <cfRule type="containsText" dxfId="15" priority="60" operator="containsText" text="НЕОДНОРОДНЫЕ">
      <formula>NOT(ISERROR(SEARCH("НЕОДНОРОДНЫЕ",S41)))</formula>
    </cfRule>
  </conditionalFormatting>
  <conditionalFormatting sqref="S41:S42">
    <cfRule type="containsText" dxfId="14" priority="55" operator="containsText" text="НЕОДНОРОДНЫЕ">
      <formula>NOT(ISERROR(SEARCH("НЕОДНОРОДНЫЕ",S41)))</formula>
    </cfRule>
    <cfRule type="containsText" dxfId="13" priority="56" operator="containsText" text="ОДНОРОДНЫЕ">
      <formula>NOT(ISERROR(SEARCH("ОДНОРОДНЫЕ",S41)))</formula>
    </cfRule>
    <cfRule type="containsText" dxfId="12" priority="57" operator="containsText" text="НЕОДНОРОДНЫЕ">
      <formula>NOT(ISERROR(SEARCH("НЕОДНОРОДНЫЕ",S41)))</formula>
    </cfRule>
  </conditionalFormatting>
  <conditionalFormatting sqref="S40">
    <cfRule type="containsText" dxfId="11" priority="52" operator="containsText" text="НЕ">
      <formula>NOT(ISERROR(SEARCH("НЕ",S40)))</formula>
    </cfRule>
    <cfRule type="containsText" dxfId="10" priority="53" operator="containsText" text="ОДНОРОДНЫЕ">
      <formula>NOT(ISERROR(SEARCH("ОДНОРОДНЫЕ",S40)))</formula>
    </cfRule>
    <cfRule type="containsText" dxfId="9" priority="54" operator="containsText" text="НЕОДНОРОДНЫЕ">
      <formula>NOT(ISERROR(SEARCH("НЕОДНОРОДНЫЕ",S40)))</formula>
    </cfRule>
  </conditionalFormatting>
  <conditionalFormatting sqref="S40">
    <cfRule type="containsText" dxfId="8" priority="49" operator="containsText" text="НЕОДНОРОДНЫЕ">
      <formula>NOT(ISERROR(SEARCH("НЕОДНОРОДНЫЕ",S40)))</formula>
    </cfRule>
    <cfRule type="containsText" dxfId="7" priority="50" operator="containsText" text="ОДНОРОДНЫЕ">
      <formula>NOT(ISERROR(SEARCH("ОДНОРОДНЫЕ",S40)))</formula>
    </cfRule>
    <cfRule type="containsText" dxfId="6" priority="51" operator="containsText" text="НЕОДНОРОДНЫЕ">
      <formula>NOT(ISERROR(SEARCH("НЕОДНОРОДНЫЕ",S40)))</formula>
    </cfRule>
  </conditionalFormatting>
  <hyperlinks>
    <hyperlink ref="K16" r:id="rId1" display="https://apteka.ru/product/bifidumbakterin-forte-50-mln-koe-paket-poroshok-10-sht-paket-5f908802de4b930001ba2cc3/?q=бифидумбактерин+форте"/>
  </hyperlinks>
  <pageMargins left="0.31496062992125984" right="0.19685039370078741" top="0.35433070866141736" bottom="0.35433070866141736" header="0.11811023622047245" footer="0.11811023622047245"/>
  <pageSetup paperSize="9" scale="60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2024-11-18T11:53:42Z</dcterms:modified>
</cp:coreProperties>
</file>