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J21" i="1"/>
  <c r="J22" i="1"/>
  <c r="J23" i="1"/>
  <c r="J19" i="1"/>
  <c r="O20" i="1" l="1"/>
  <c r="L22" i="1"/>
  <c r="K22" i="1"/>
  <c r="L21" i="1"/>
  <c r="K21" i="1"/>
  <c r="L19" i="1"/>
  <c r="K19" i="1"/>
  <c r="M22" i="1"/>
  <c r="N22" i="1" s="1"/>
  <c r="O21" i="1"/>
  <c r="L23" i="1"/>
  <c r="O23" i="1"/>
  <c r="K23" i="1"/>
  <c r="M23" i="1" l="1"/>
  <c r="L20" i="1"/>
  <c r="K20" i="1"/>
  <c r="M19" i="1"/>
  <c r="N19" i="1" s="1"/>
  <c r="M21" i="1"/>
  <c r="N21" i="1" s="1"/>
  <c r="O22" i="1"/>
  <c r="O19" i="1"/>
  <c r="C16" i="1" s="1"/>
  <c r="N23" i="1"/>
  <c r="M20" i="1" l="1"/>
  <c r="N20" i="1" s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<sst xmlns="http://schemas.openxmlformats.org/spreadsheetml/2006/main" count="46" uniqueCount="41">
  <si>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</si>
  <si>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</si>
  <si>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</si>
  <si>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</si>
  <si>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</si>
  <si>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</si>
  <si>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</si>
  <si>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</si>
  <si>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</si>
  <si>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</si>
  <si>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</si>
  <si>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</si>
  <si>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</si>
  <si>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</si>
  <si>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</si>
  <si>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</si>
  <si>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</si>
  <si>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</si>
  <si>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</si>
  <si>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</si>
  <si>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</si>
  <si>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</si>
  <si>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</si>
  <si>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</si>
  <si>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</si>
  <si>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</si>
  <si>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</si>
  <si>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</si>
  <si>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</si>
  <si>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</si>
  <si>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</si>
  <si>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Кислород жидкий медицински</t>
  </si>
  <si>
    <t>№ 207-24</t>
  </si>
  <si>
    <t>на поставку кислорода медицинского жидкого и двуокиси углерода жидкой путем запроса котировок</t>
  </si>
  <si>
    <t>Начальная (максимальная) цена договора устанавливается в размере 2959222,80 руб. (два миллиона девятьсот пятьдесят девять тысяч двести двадцать два рубля восемьдесят копеек)</t>
  </si>
  <si>
    <t>Двуокись углерода жидкая</t>
  </si>
  <si>
    <t>КП вх.2743,2744 от 06.11.2024</t>
  </si>
  <si>
    <t>КП вх.2745 от 06.11.2024</t>
  </si>
  <si>
    <t>КП вх.2741 от 06.11.2024</t>
  </si>
  <si>
    <t>КП вх.2742 от 06.11.2024</t>
  </si>
  <si>
    <t>КП вх.2740 от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</si>
</sst>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M34" sqref="M34"/>
    </sheetView>
  </sheetViews>
  <sheetFormatPr defaultColWidth="9.140625" defaultRowHeight="15" x14ac:dyDescent="0.25"/>
  <cols>
    <col min="1" max="1" width="9.140625" style="2"/>
    <col min="2" max="2" width="24.5703125" style="2" customWidth="1"/>
    <col min="3" max="4" width="9.140625" style="2"/>
    <col min="5" max="5" width="16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85546875" style="2" customWidth="1"/>
    <col min="15" max="15" width="15.28515625" style="3" customWidth="1"/>
    <col min="16" max="16" width="9.7109375" style="1" bestFit="1" customWidth="1"/>
    <col min="17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30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32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51.75" customHeight="1" x14ac:dyDescent="0.25">
      <c r="A16" s="23" t="s">
        <v>14</v>
      </c>
      <c r="B16" s="24"/>
      <c r="C16" s="25">
        <f>SUMIF(O19:O20,"&gt;0")</f>
        <v>2959222.8</v>
      </c>
      <c r="D16" s="24"/>
      <c r="E16" s="20" t="s">
        <v>36</v>
      </c>
      <c r="F16" s="20" t="s">
        <v>39</v>
      </c>
      <c r="G16" s="20" t="s">
        <v>40</v>
      </c>
      <c r="H16" s="20" t="s">
        <v>37</v>
      </c>
      <c r="I16" s="20" t="s">
        <v>38</v>
      </c>
      <c r="J16" s="10"/>
      <c r="K16" s="11"/>
      <c r="L16" s="11"/>
      <c r="M16" s="11"/>
      <c r="N16" s="11"/>
      <c r="O16" s="10"/>
    </row>
    <row r="17" spans="1:17" s="5" customFormat="1" ht="30" customHeight="1" x14ac:dyDescent="0.25">
      <c r="A17" s="28" t="s">
        <v>0</v>
      </c>
      <c r="B17" s="28" t="s">
        <v>1</v>
      </c>
      <c r="C17" s="28" t="s">
        <v>2</v>
      </c>
      <c r="D17" s="28"/>
      <c r="E17" s="10" t="s">
        <v>5</v>
      </c>
      <c r="F17" s="10" t="s">
        <v>7</v>
      </c>
      <c r="G17" s="10" t="s">
        <v>8</v>
      </c>
      <c r="H17" s="10" t="s">
        <v>22</v>
      </c>
      <c r="I17" s="10" t="s">
        <v>23</v>
      </c>
      <c r="J17" s="26" t="s">
        <v>15</v>
      </c>
      <c r="K17" s="28" t="s">
        <v>11</v>
      </c>
      <c r="L17" s="28" t="s">
        <v>12</v>
      </c>
      <c r="M17" s="28" t="s">
        <v>13</v>
      </c>
      <c r="N17" s="28" t="s">
        <v>9</v>
      </c>
      <c r="O17" s="22" t="s">
        <v>10</v>
      </c>
    </row>
    <row r="18" spans="1:17" s="5" customFormat="1" ht="30" x14ac:dyDescent="0.25">
      <c r="A18" s="28"/>
      <c r="B18" s="28"/>
      <c r="C18" s="11" t="s">
        <v>3</v>
      </c>
      <c r="D18" s="11" t="s">
        <v>4</v>
      </c>
      <c r="E18" s="10" t="s">
        <v>6</v>
      </c>
      <c r="F18" s="10" t="s">
        <v>6</v>
      </c>
      <c r="G18" s="10" t="s">
        <v>6</v>
      </c>
      <c r="H18" s="10" t="s">
        <v>6</v>
      </c>
      <c r="I18" s="10" t="s">
        <v>6</v>
      </c>
      <c r="J18" s="27"/>
      <c r="K18" s="28"/>
      <c r="L18" s="28"/>
      <c r="M18" s="28"/>
      <c r="N18" s="28"/>
      <c r="O18" s="22"/>
    </row>
    <row r="19" spans="1:17" s="5" customFormat="1" ht="34.15" customHeight="1" x14ac:dyDescent="0.25">
      <c r="A19" s="11">
        <v>1</v>
      </c>
      <c r="B19" s="11" t="s">
        <v>31</v>
      </c>
      <c r="C19" s="11" t="s">
        <v>25</v>
      </c>
      <c r="D19" s="12">
        <v>25000</v>
      </c>
      <c r="E19" s="10">
        <v>113</v>
      </c>
      <c r="F19" s="10"/>
      <c r="G19" s="10"/>
      <c r="H19" s="10">
        <v>121</v>
      </c>
      <c r="I19" s="10">
        <v>119.78</v>
      </c>
      <c r="J19" s="10">
        <f>ROUND(AVERAGE(E19:I19),2)</f>
        <v>117.93</v>
      </c>
      <c r="K19" s="11">
        <f t="shared" ref="K19:K22" si="0">COUNT(E19:I19)</f>
        <v>3</v>
      </c>
      <c r="L19" s="11">
        <f t="shared" ref="L19:L22" si="1">STDEV(E19:I19)</f>
        <v>4.3100038669742906</v>
      </c>
      <c r="M19" s="11">
        <f t="shared" ref="M19:M22" si="2">L19/J19*100</f>
        <v>3.6547137004784958</v>
      </c>
      <c r="N19" s="11" t="str">
        <f t="shared" ref="N19:N22" si="3">IF(M19&lt;33,"ОДНОРОДНЫЕ","НЕОДНОРОДНЫЕ")</f>
        <v>ОДНОРОДНЫЕ</v>
      </c>
      <c r="O19" s="10">
        <f t="shared" ref="O19:O22" si="4">D19*J19</f>
        <v>2948250</v>
      </c>
    </row>
    <row r="20" spans="1:17" s="5" customFormat="1" ht="30" x14ac:dyDescent="0.25">
      <c r="A20" s="11">
        <v>2</v>
      </c>
      <c r="B20" s="11" t="s">
        <v>35</v>
      </c>
      <c r="C20" s="11" t="s">
        <v>25</v>
      </c>
      <c r="D20" s="12">
        <v>120</v>
      </c>
      <c r="E20" s="10">
        <v>87.05</v>
      </c>
      <c r="F20" s="10">
        <v>92.27</v>
      </c>
      <c r="G20" s="10">
        <v>95</v>
      </c>
      <c r="H20" s="10"/>
      <c r="I20" s="10"/>
      <c r="J20" s="19">
        <f t="shared" ref="J20:J23" si="5">ROUND(AVERAGE(E20:I20),2)</f>
        <v>91.44</v>
      </c>
      <c r="K20" s="11">
        <f t="shared" si="0"/>
        <v>3</v>
      </c>
      <c r="L20" s="11">
        <f t="shared" si="1"/>
        <v>4.0394677867263669</v>
      </c>
      <c r="M20" s="11">
        <f t="shared" si="2"/>
        <v>4.4176156897707424</v>
      </c>
      <c r="N20" s="11" t="str">
        <f t="shared" si="3"/>
        <v>ОДНОРОДНЫЕ</v>
      </c>
      <c r="O20" s="10">
        <f>D20*J20</f>
        <v>10972.8</v>
      </c>
    </row>
    <row r="21" spans="1:17" s="5" customFormat="1" hidden="1" x14ac:dyDescent="0.25">
      <c r="A21" s="11">
        <v>3</v>
      </c>
      <c r="B21" s="11"/>
      <c r="C21" s="11"/>
      <c r="D21" s="13"/>
      <c r="E21" s="10"/>
      <c r="F21" s="10"/>
      <c r="G21" s="10"/>
      <c r="H21" s="10"/>
      <c r="I21" s="10"/>
      <c r="J21" s="19" t="e">
        <f t="shared" si="5"/>
        <v>#DIV/0!</v>
      </c>
      <c r="K21" s="11">
        <f t="shared" si="0"/>
        <v>0</v>
      </c>
      <c r="L21" s="11" t="e">
        <f t="shared" si="1"/>
        <v>#DIV/0!</v>
      </c>
      <c r="M21" s="11" t="e">
        <f t="shared" si="2"/>
        <v>#DIV/0!</v>
      </c>
      <c r="N21" s="11" t="e">
        <f t="shared" si="3"/>
        <v>#DIV/0!</v>
      </c>
      <c r="O21" s="10" t="e">
        <f t="shared" si="4"/>
        <v>#DIV/0!</v>
      </c>
    </row>
    <row r="22" spans="1:17" s="5" customFormat="1" hidden="1" x14ac:dyDescent="0.25">
      <c r="A22" s="11">
        <v>4</v>
      </c>
      <c r="B22" s="14"/>
      <c r="C22" s="11"/>
      <c r="D22" s="15"/>
      <c r="E22" s="10"/>
      <c r="F22" s="10"/>
      <c r="G22" s="10"/>
      <c r="H22" s="10"/>
      <c r="I22" s="10"/>
      <c r="J22" s="19" t="e">
        <f t="shared" si="5"/>
        <v>#DIV/0!</v>
      </c>
      <c r="K22" s="11">
        <f t="shared" si="0"/>
        <v>0</v>
      </c>
      <c r="L22" s="11" t="e">
        <f t="shared" si="1"/>
        <v>#DIV/0!</v>
      </c>
      <c r="M22" s="11" t="e">
        <f t="shared" si="2"/>
        <v>#DIV/0!</v>
      </c>
      <c r="N22" s="11" t="e">
        <f t="shared" si="3"/>
        <v>#DIV/0!</v>
      </c>
      <c r="O22" s="10" t="e">
        <f t="shared" si="4"/>
        <v>#DIV/0!</v>
      </c>
    </row>
    <row r="23" spans="1:17" s="5" customFormat="1" ht="14.45" hidden="1" customHeight="1" x14ac:dyDescent="0.25">
      <c r="A23" s="11">
        <v>5</v>
      </c>
      <c r="B23" s="14"/>
      <c r="C23" s="11"/>
      <c r="D23" s="15"/>
      <c r="E23" s="10"/>
      <c r="F23" s="10"/>
      <c r="G23" s="10"/>
      <c r="H23" s="10"/>
      <c r="I23" s="10"/>
      <c r="J23" s="19" t="e">
        <f t="shared" si="5"/>
        <v>#DIV/0!</v>
      </c>
      <c r="K23" s="11">
        <f>COUNT(E23:I23)</f>
        <v>0</v>
      </c>
      <c r="L23" s="11" t="e">
        <f>STDEV(E23:I23)</f>
        <v>#DIV/0!</v>
      </c>
      <c r="M23" s="11" t="e">
        <f>L23/J23*100</f>
        <v>#DIV/0!</v>
      </c>
      <c r="N23" s="11" t="e">
        <f>IF(M23&lt;33,"ОДНОРОДНЫЕ","НЕОДНОРОДНЫЕ")</f>
        <v>#DIV/0!</v>
      </c>
      <c r="O23" s="10" t="e">
        <f>D23*J23</f>
        <v>#DIV/0!</v>
      </c>
    </row>
    <row r="24" spans="1:17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7" s="6" customFormat="1" ht="14.45" customHeight="1" x14ac:dyDescent="0.2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6"/>
      <c r="Q25" s="16"/>
    </row>
    <row r="26" spans="1:17" s="6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6"/>
      <c r="Q26" s="16"/>
    </row>
    <row r="27" spans="1:17" s="6" customForma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17"/>
      <c r="Q27" s="17"/>
    </row>
    <row r="29" spans="1:17" ht="15" customHeight="1" x14ac:dyDescent="0.25">
      <c r="A29" s="30" t="s">
        <v>34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17"/>
      <c r="Q29" s="17"/>
    </row>
  </sheetData>
  <mergeCells count="16">
    <mergeCell ref="A25:O26"/>
    <mergeCell ref="A27:O27"/>
    <mergeCell ref="A29:O29"/>
    <mergeCell ref="B17:B18"/>
    <mergeCell ref="C17:D17"/>
    <mergeCell ref="L11:M11"/>
    <mergeCell ref="B13:N1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2024-11-19T06:39:29Z</dcterms:modified>
</cp:coreProperties>
</file>