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20" i="1" l="1"/>
  <c r="O19" i="1"/>
  <c r="P20" i="1"/>
  <c r="P19" i="1"/>
  <c r="Q20" i="1"/>
  <c r="Q19" i="1"/>
  <c r="R19" i="1" l="1"/>
  <c r="R20" i="1"/>
  <c r="T20" i="1" l="1"/>
  <c r="T19" i="1"/>
  <c r="C16" i="1" l="1"/>
  <c r="S20" i="1"/>
  <c r="S19" i="1" l="1"/>
</calcChain>
</file>

<file path=xl/sharedStrings.xml><?xml version="1.0" encoding="utf-8"?>
<sst xmlns="http://schemas.openxmlformats.org/spreadsheetml/2006/main" count="55" uniqueCount="45">
  <si>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</si>
  <si>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</si>
  <si>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</si>
  <si>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</si>
  <si>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</si>
  <si>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</si>
  <si>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</si>
  <si>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</si>
  <si>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</si>
  <si>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</si>
  <si>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</si>
  <si>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</si>
  <si>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</si>
  <si>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</si>
  <si>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</si>
  <si>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</si>
  <si>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</si>
  <si>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</si>
  <si>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</si>
  <si>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</si>
  <si>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</si>
  <si>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</si>
  <si>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</si>
  <si>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</si>
  <si>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</si>
  <si>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</si>
  <si>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</si>
  <si>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</si>
  <si>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</si>
  <si>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</si>
  <si>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</si>
  <si>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</si>
  <si>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</si>
  <si>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</si>
  <si>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</si>
  <si>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Уп.</t>
  </si>
  <si>
    <t>№ 203-24</t>
  </si>
  <si>
    <t>на поставку лекарственных препаратов группы миорелаксанты</t>
  </si>
  <si>
    <t>Рокурония бромид</t>
  </si>
  <si>
    <t xml:space="preserve">Пипекурония бромид </t>
  </si>
  <si>
    <t>Начальная (максимальная) цена договора устанавливается в размере 95132.78 руб. (девяносто пять тысяч сто тридцать два рубля семьдесят восемь копеек)</t>
  </si>
  <si>
    <t>КП вх.888/вс от 29.10.2024 г.</t>
  </si>
  <si>
    <t>КП вх.889/вс от 29.10.2024 г.</t>
  </si>
  <si>
    <t>КП вх.890/вс от 29.10.2024 г.</t>
  </si>
  <si>
    <t>КП вх.891/вс от 29.10.2024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</si>
</sst>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tabSelected="1" zoomScale="85" zoomScaleNormal="85" zoomScalePageLayoutView="70" workbookViewId="0">
      <selection activeCell="O30" sqref="O30"/>
    </sheetView>
  </sheetViews>
  <sheetFormatPr defaultRowHeight="15" x14ac:dyDescent="0.25"/>
  <cols>
    <col min="1" max="1" width="6.140625" style="11" bestFit="1" customWidth="1"/>
    <col min="2" max="2" width="33.28515625" style="11" bestFit="1" customWidth="1"/>
    <col min="3" max="3" width="11.7109375" style="11" customWidth="1"/>
    <col min="4" max="4" width="7.140625" style="11" bestFit="1" customWidth="1"/>
    <col min="5" max="7" width="20.7109375" style="1" customWidth="1"/>
    <col min="8" max="8" width="19" style="1" customWidth="1"/>
    <col min="9" max="14" width="16.85546875" style="1" hidden="1" customWidth="1"/>
    <col min="15" max="15" width="13.7109375" style="1" customWidth="1"/>
    <col min="16" max="16" width="9.42578125" style="11" customWidth="1"/>
    <col min="17" max="17" width="12.5703125" style="11" customWidth="1"/>
    <col min="18" max="18" width="10.28515625" style="11" customWidth="1"/>
    <col min="19" max="19" width="22.42578125" style="11" bestFit="1" customWidth="1"/>
    <col min="20" max="20" width="17.5703125" style="1" customWidth="1"/>
    <col min="21" max="21" width="10.7109375" style="11" bestFit="1" customWidth="1"/>
    <col min="22" max="22" width="11.28515625" style="11" bestFit="1" customWidth="1"/>
    <col min="23" max="23" width="10.7109375" style="11" bestFit="1" customWidth="1"/>
    <col min="24" max="24" width="11.7109375" style="11" bestFit="1" customWidth="1"/>
    <col min="25" max="25" width="10.7109375" style="11" bestFit="1" customWidth="1"/>
    <col min="26" max="16384" width="9.140625" style="11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19" t="s">
        <v>37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x14ac:dyDescent="0.25">
      <c r="G4" s="16"/>
      <c r="H4" s="16"/>
      <c r="I4" s="16"/>
      <c r="J4" s="16"/>
      <c r="K4" s="16"/>
      <c r="L4" s="16"/>
      <c r="M4" s="16"/>
      <c r="N4" s="16"/>
      <c r="O4" s="16"/>
      <c r="P4" s="18"/>
      <c r="Q4" s="18"/>
      <c r="R4" s="18"/>
      <c r="S4" s="18"/>
      <c r="T4" s="5" t="s">
        <v>22</v>
      </c>
    </row>
    <row r="5" spans="1:20" x14ac:dyDescent="0.25">
      <c r="G5" s="16"/>
      <c r="H5" s="16"/>
      <c r="I5" s="16"/>
      <c r="J5" s="16"/>
      <c r="K5" s="16"/>
      <c r="L5" s="16"/>
      <c r="M5" s="16"/>
      <c r="N5" s="16"/>
      <c r="O5" s="16"/>
      <c r="P5" s="18"/>
      <c r="Q5" s="18"/>
      <c r="R5" s="18"/>
      <c r="S5" s="18"/>
      <c r="T5" s="5" t="s">
        <v>21</v>
      </c>
    </row>
    <row r="6" spans="1:20" ht="14.45" customHeight="1" x14ac:dyDescent="0.25">
      <c r="G6" s="16"/>
      <c r="H6" s="16"/>
      <c r="I6" s="16"/>
      <c r="J6" s="16"/>
      <c r="K6" s="16"/>
      <c r="L6" s="16"/>
      <c r="M6" s="16"/>
      <c r="N6" s="16"/>
      <c r="O6" s="16"/>
      <c r="P6" s="18"/>
      <c r="Q6" s="18"/>
      <c r="R6" s="18"/>
      <c r="S6" s="18"/>
      <c r="T6" s="5" t="s">
        <v>36</v>
      </c>
    </row>
    <row r="7" spans="1:20" x14ac:dyDescent="0.25">
      <c r="G7" s="16"/>
      <c r="H7" s="16"/>
      <c r="I7" s="16"/>
      <c r="J7" s="16"/>
      <c r="K7" s="16"/>
      <c r="L7" s="16"/>
      <c r="M7" s="16"/>
      <c r="N7" s="16"/>
      <c r="O7" s="16"/>
      <c r="P7" s="18"/>
      <c r="Q7" s="18"/>
      <c r="R7" s="18"/>
      <c r="S7" s="18"/>
      <c r="T7" s="3" t="s">
        <v>13</v>
      </c>
    </row>
    <row r="8" spans="1:20" x14ac:dyDescent="0.25">
      <c r="T8" s="17" t="s">
        <v>16</v>
      </c>
    </row>
    <row r="9" spans="1:20" x14ac:dyDescent="0.25">
      <c r="T9" s="17" t="s">
        <v>14</v>
      </c>
    </row>
    <row r="11" spans="1:20" ht="28.9" customHeight="1" x14ac:dyDescent="0.25">
      <c r="Q11" s="22" t="s">
        <v>30</v>
      </c>
      <c r="R11" s="22"/>
      <c r="S11" s="18"/>
      <c r="T11" s="16" t="s">
        <v>31</v>
      </c>
    </row>
    <row r="13" spans="1:20" x14ac:dyDescent="0.25">
      <c r="B13" s="26" t="s">
        <v>15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20" hidden="1" x14ac:dyDescent="0.25"/>
    <row r="16" spans="1:20" ht="30" x14ac:dyDescent="0.25">
      <c r="A16" s="30" t="s">
        <v>11</v>
      </c>
      <c r="B16" s="31"/>
      <c r="C16" s="32">
        <f>SUM(T19:T20)</f>
        <v>95132.78</v>
      </c>
      <c r="D16" s="31"/>
      <c r="E16" s="7" t="s">
        <v>41</v>
      </c>
      <c r="F16" s="7" t="s">
        <v>42</v>
      </c>
      <c r="G16" s="7" t="s">
        <v>43</v>
      </c>
      <c r="H16" s="7" t="s">
        <v>44</v>
      </c>
      <c r="I16" s="8"/>
      <c r="J16" s="8"/>
      <c r="K16" s="7"/>
      <c r="L16" s="7"/>
      <c r="M16" s="7"/>
      <c r="N16" s="7"/>
      <c r="O16" s="12"/>
      <c r="P16" s="9"/>
      <c r="Q16" s="9"/>
      <c r="R16" s="9"/>
      <c r="S16" s="9"/>
      <c r="T16" s="12"/>
    </row>
    <row r="17" spans="1:22" ht="30" customHeight="1" x14ac:dyDescent="0.25">
      <c r="A17" s="20" t="s">
        <v>0</v>
      </c>
      <c r="B17" s="20" t="s">
        <v>1</v>
      </c>
      <c r="C17" s="20" t="s">
        <v>2</v>
      </c>
      <c r="D17" s="20"/>
      <c r="E17" s="8" t="s">
        <v>23</v>
      </c>
      <c r="F17" s="8" t="s">
        <v>24</v>
      </c>
      <c r="G17" s="8" t="s">
        <v>25</v>
      </c>
      <c r="H17" s="12" t="s">
        <v>26</v>
      </c>
      <c r="I17" s="12" t="s">
        <v>27</v>
      </c>
      <c r="J17" s="12" t="s">
        <v>28</v>
      </c>
      <c r="K17" s="12" t="s">
        <v>29</v>
      </c>
      <c r="L17" s="12" t="s">
        <v>32</v>
      </c>
      <c r="M17" s="12" t="s">
        <v>33</v>
      </c>
      <c r="N17" s="12" t="s">
        <v>34</v>
      </c>
      <c r="O17" s="33" t="s">
        <v>12</v>
      </c>
      <c r="P17" s="20" t="s">
        <v>8</v>
      </c>
      <c r="Q17" s="20" t="s">
        <v>9</v>
      </c>
      <c r="R17" s="20" t="s">
        <v>10</v>
      </c>
      <c r="S17" s="20" t="s">
        <v>6</v>
      </c>
      <c r="T17" s="29" t="s">
        <v>7</v>
      </c>
    </row>
    <row r="18" spans="1:22" x14ac:dyDescent="0.25">
      <c r="A18" s="21"/>
      <c r="B18" s="21"/>
      <c r="C18" s="10" t="s">
        <v>3</v>
      </c>
      <c r="D18" s="10" t="s">
        <v>4</v>
      </c>
      <c r="E18" s="14" t="s">
        <v>5</v>
      </c>
      <c r="F18" s="14" t="s">
        <v>5</v>
      </c>
      <c r="G18" s="14" t="s">
        <v>5</v>
      </c>
      <c r="H18" s="14" t="s">
        <v>5</v>
      </c>
      <c r="I18" s="14" t="s">
        <v>5</v>
      </c>
      <c r="J18" s="14" t="s">
        <v>5</v>
      </c>
      <c r="K18" s="14" t="s">
        <v>5</v>
      </c>
      <c r="L18" s="14" t="s">
        <v>5</v>
      </c>
      <c r="M18" s="14" t="s">
        <v>5</v>
      </c>
      <c r="N18" s="14" t="s">
        <v>5</v>
      </c>
      <c r="O18" s="34"/>
      <c r="P18" s="20"/>
      <c r="Q18" s="20"/>
      <c r="R18" s="20"/>
      <c r="S18" s="20"/>
      <c r="T18" s="29"/>
    </row>
    <row r="19" spans="1:22" x14ac:dyDescent="0.25">
      <c r="A19" s="13">
        <v>1</v>
      </c>
      <c r="B19" s="15" t="s">
        <v>38</v>
      </c>
      <c r="C19" s="9" t="s">
        <v>35</v>
      </c>
      <c r="D19" s="9">
        <v>21</v>
      </c>
      <c r="E19" s="8">
        <v>3000</v>
      </c>
      <c r="F19" s="8">
        <v>2855</v>
      </c>
      <c r="G19" s="8">
        <v>2860</v>
      </c>
      <c r="H19" s="8">
        <v>2864.74</v>
      </c>
      <c r="I19" s="8"/>
      <c r="J19" s="8"/>
      <c r="K19" s="8"/>
      <c r="L19" s="8"/>
      <c r="M19" s="8"/>
      <c r="N19" s="12"/>
      <c r="O19" s="12">
        <f>ROUND(AVERAGE(E19:H19),2)</f>
        <v>2894.94</v>
      </c>
      <c r="P19" s="9">
        <f xml:space="preserve"> COUNT(E19:H19)</f>
        <v>4</v>
      </c>
      <c r="Q19" s="9">
        <f>STDEV(E19:H19)</f>
        <v>70.156137056330792</v>
      </c>
      <c r="R19" s="9">
        <f>Q19/O19*100</f>
        <v>2.423405564755428</v>
      </c>
      <c r="S19" s="9" t="str">
        <f t="shared" ref="S19:S20" si="0">IF(R19&lt;33,"ОДНОРОДНЫЕ","НЕОДНОРОДНЫЕ")</f>
        <v>ОДНОРОДНЫЕ</v>
      </c>
      <c r="T19" s="12">
        <f>D19*O19</f>
        <v>60793.74</v>
      </c>
    </row>
    <row r="20" spans="1:22" x14ac:dyDescent="0.25">
      <c r="A20" s="13">
        <v>2</v>
      </c>
      <c r="B20" s="15" t="s">
        <v>39</v>
      </c>
      <c r="C20" s="9" t="s">
        <v>35</v>
      </c>
      <c r="D20" s="9">
        <v>8</v>
      </c>
      <c r="E20" s="8">
        <v>4300</v>
      </c>
      <c r="F20" s="8">
        <v>4280</v>
      </c>
      <c r="G20" s="8">
        <v>4290</v>
      </c>
      <c r="H20" s="8">
        <v>4299.53</v>
      </c>
      <c r="I20" s="8"/>
      <c r="J20" s="8"/>
      <c r="K20" s="8"/>
      <c r="L20" s="8"/>
      <c r="M20" s="8"/>
      <c r="N20" s="12"/>
      <c r="O20" s="12">
        <f t="shared" ref="O20" si="1">ROUND(AVERAGE(E20:H20),2)</f>
        <v>4292.38</v>
      </c>
      <c r="P20" s="9">
        <f t="shared" ref="P20" si="2" xml:space="preserve"> COUNT(E20:H20)</f>
        <v>4</v>
      </c>
      <c r="Q20" s="9">
        <f t="shared" ref="Q20" si="3">STDEV(E20:H20)</f>
        <v>9.4536708038023765</v>
      </c>
      <c r="R20" s="9">
        <f t="shared" ref="R20" si="4">Q20/O20*100</f>
        <v>0.22024310065284006</v>
      </c>
      <c r="S20" s="9" t="str">
        <f t="shared" si="0"/>
        <v>ОДНОРОДНЫЕ</v>
      </c>
      <c r="T20" s="12">
        <f t="shared" ref="T20" si="5">D20*O20</f>
        <v>34339.040000000001</v>
      </c>
    </row>
    <row r="21" spans="1:22" x14ac:dyDescent="0.25">
      <c r="E21" s="11"/>
      <c r="F21" s="11"/>
      <c r="G21" s="11"/>
      <c r="U21" s="6"/>
      <c r="V21" s="1"/>
    </row>
    <row r="22" spans="1:22" x14ac:dyDescent="0.25">
      <c r="A22" s="27" t="s">
        <v>18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V22" s="6"/>
    </row>
    <row r="23" spans="1:22" x14ac:dyDescent="0.25">
      <c r="A23" s="28" t="s">
        <v>17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2" ht="15" customHeight="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6"/>
    </row>
    <row r="25" spans="1:22" s="18" customFormat="1" x14ac:dyDescent="0.25">
      <c r="A25" s="23" t="s">
        <v>40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"/>
      <c r="V25" s="2"/>
    </row>
    <row r="26" spans="1:22" x14ac:dyDescent="0.25">
      <c r="R26" s="6"/>
      <c r="S26" s="6"/>
    </row>
    <row r="31" spans="1:22" x14ac:dyDescent="0.25">
      <c r="P31" s="6"/>
    </row>
  </sheetData>
  <mergeCells count="18">
    <mergeCell ref="S17:S18"/>
    <mergeCell ref="A17:A18"/>
    <mergeCell ref="G3:T3"/>
    <mergeCell ref="B17:B18"/>
    <mergeCell ref="C17:D17"/>
    <mergeCell ref="Q11:R11"/>
    <mergeCell ref="A25:T25"/>
    <mergeCell ref="A24:T24"/>
    <mergeCell ref="B13:S13"/>
    <mergeCell ref="A22:T22"/>
    <mergeCell ref="A23:T23"/>
    <mergeCell ref="T17:T18"/>
    <mergeCell ref="A16:B16"/>
    <mergeCell ref="C16:D16"/>
    <mergeCell ref="O17:O18"/>
    <mergeCell ref="P17:P18"/>
    <mergeCell ref="Q17:Q18"/>
    <mergeCell ref="R17:R18"/>
  </mergeCells>
  <conditionalFormatting sqref="S19">
    <cfRule type="containsText" dxfId="11" priority="82" operator="containsText" text="НЕ">
      <formula>NOT(ISERROR(SEARCH("НЕ",S19)))</formula>
    </cfRule>
    <cfRule type="containsText" dxfId="10" priority="83" operator="containsText" text="ОДНОРОДНЫЕ">
      <formula>NOT(ISERROR(SEARCH("ОДНОРОДНЫЕ",S19)))</formula>
    </cfRule>
    <cfRule type="containsText" dxfId="9" priority="84" operator="containsText" text="НЕОДНОРОДНЫЕ">
      <formula>NOT(ISERROR(SEARCH("НЕОДНОРОДНЫЕ",S19)))</formula>
    </cfRule>
  </conditionalFormatting>
  <conditionalFormatting sqref="S19">
    <cfRule type="containsText" dxfId="8" priority="79" operator="containsText" text="НЕОДНОРОДНЫЕ">
      <formula>NOT(ISERROR(SEARCH("НЕОДНОРОДНЫЕ",S19)))</formula>
    </cfRule>
    <cfRule type="containsText" dxfId="7" priority="80" operator="containsText" text="ОДНОРОДНЫЕ">
      <formula>NOT(ISERROR(SEARCH("ОДНОРОДНЫЕ",S19)))</formula>
    </cfRule>
    <cfRule type="containsText" dxfId="6" priority="81" operator="containsText" text="НЕОДНОРОДНЫЕ">
      <formula>NOT(ISERROR(SEARCH("НЕОДНОРОДНЫЕ",S19)))</formula>
    </cfRule>
  </conditionalFormatting>
  <conditionalFormatting sqref="S20">
    <cfRule type="containsText" dxfId="5" priority="40" operator="containsText" text="НЕ">
      <formula>NOT(ISERROR(SEARCH("НЕ",S20)))</formula>
    </cfRule>
    <cfRule type="containsText" dxfId="4" priority="41" operator="containsText" text="ОДНОРОДНЫЕ">
      <formula>NOT(ISERROR(SEARCH("ОДНОРОДНЫЕ",S20)))</formula>
    </cfRule>
    <cfRule type="containsText" dxfId="3" priority="42" operator="containsText" text="НЕОДНОРОДНЫЕ">
      <formula>NOT(ISERROR(SEARCH("НЕОДНОРОДНЫЕ",S20)))</formula>
    </cfRule>
  </conditionalFormatting>
  <conditionalFormatting sqref="S20">
    <cfRule type="containsText" dxfId="2" priority="37" operator="containsText" text="НЕОДНОРОДНЫЕ">
      <formula>NOT(ISERROR(SEARCH("НЕОДНОРОДНЫЕ",S20)))</formula>
    </cfRule>
    <cfRule type="containsText" dxfId="1" priority="38" operator="containsText" text="ОДНОРОДНЫЕ">
      <formula>NOT(ISERROR(SEARCH("ОДНОРОДНЫЕ",S20)))</formula>
    </cfRule>
    <cfRule type="containsText" dxfId="0" priority="39" operator="containsText" text="НЕОДНОРОДНЫЕ">
      <formula>NOT(ISERROR(SEARCH("НЕОДНОРОДНЫЕ",S20)))</formula>
    </cfRule>
  </conditionalFormatting>
  <pageMargins left="0.31496062992125984" right="0.19685039370078741" top="0.35433070866141736" bottom="0.35433070866141736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2024-11-05T09:32:06Z</dcterms:modified>
</cp:coreProperties>
</file>