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J20" i="1" l="1"/>
  <c r="J21" i="1"/>
  <c r="J19" i="1"/>
  <c r="L20" i="1"/>
  <c r="L21" i="1"/>
  <c r="L19" i="1"/>
  <c r="K21" i="1"/>
  <c r="K20" i="1"/>
  <c r="K19" i="1"/>
  <c r="M19" i="1" l="1"/>
  <c r="N19" i="1" s="1"/>
  <c r="M21" i="1"/>
  <c r="N21" i="1" s="1"/>
  <c r="M20" i="1"/>
  <c r="N20" i="1" s="1"/>
  <c r="O20" i="1"/>
  <c r="O21" i="1"/>
  <c r="O19" i="1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<sst xmlns="http://schemas.openxmlformats.org/spreadsheetml/2006/main" count="47" uniqueCount="41">
  <si>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</si>
  <si>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</si>
  <si>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</si>
  <si>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</si>
  <si>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</si>
  <si>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</si>
  <si>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</si>
  <si>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</si>
  <si>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</si>
  <si>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</si>
  <si>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</si>
  <si>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</si>
  <si>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</si>
  <si>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</si>
  <si>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</si>
  <si>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</si>
  <si>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</si>
  <si>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</si>
  <si>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</si>
  <si>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</si>
  <si>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</si>
  <si>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</si>
  <si>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</si>
  <si>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</si>
  <si>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</si>
  <si>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</si>
  <si>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</si>
  <si>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</si>
  <si>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</si>
  <si>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</si>
  <si>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воды бутилированной и пластиковых стаканов путем запроса котировок</t>
  </si>
  <si>
    <t>Вода питьевая бутилированная 18,9 литров</t>
  </si>
  <si>
    <t>Вода питьевая бутилированная  0,5 литров</t>
  </si>
  <si>
    <t>Стаканы одноразовые</t>
  </si>
  <si>
    <t>шт.</t>
  </si>
  <si>
    <t>Начальная (максимальная) цена договора устанавливается в размере 568784 руб. (пятьсот шестьдесят восемь тысяч семьсот восемьдесят четыре рубля 00 копеек)</t>
  </si>
  <si>
    <t>Интернет ресурс https://market.yandex.ru/pr/372226264?cpa=1&amp;rt=22&amp;was_redir=1&amp;_redirectCount=1</t>
  </si>
  <si>
    <t>№ 196-24</t>
  </si>
  <si>
    <t>КП  вх № 2666 от 29.10.2024 г.</t>
  </si>
  <si>
    <t>КП  вх № 2665 от 29.10.2024 г.</t>
  </si>
  <si>
    <t>КП  вх № 2667 от 29.10.2024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</si>
</sst>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F20" sqref="F20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25.140625" style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26</v>
      </c>
    </row>
    <row r="2" spans="1:15" x14ac:dyDescent="0.25">
      <c r="O2" s="9" t="s">
        <v>27</v>
      </c>
    </row>
    <row r="3" spans="1:15" x14ac:dyDescent="0.25">
      <c r="O3" s="9" t="s">
        <v>30</v>
      </c>
    </row>
    <row r="4" spans="1:15" x14ac:dyDescent="0.25">
      <c r="O4" s="9" t="s">
        <v>28</v>
      </c>
    </row>
    <row r="5" spans="1:15" x14ac:dyDescent="0.25">
      <c r="O5" s="9" t="s">
        <v>29</v>
      </c>
    </row>
    <row r="6" spans="1:15" x14ac:dyDescent="0.25">
      <c r="O6" s="10" t="s">
        <v>37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1" t="s">
        <v>20</v>
      </c>
      <c r="M11" s="31"/>
      <c r="O11" s="1" t="s">
        <v>18</v>
      </c>
    </row>
    <row r="13" spans="1:15" x14ac:dyDescent="0.25"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hidden="1" x14ac:dyDescent="0.25"/>
    <row r="16" spans="1:15" s="6" customFormat="1" ht="78" customHeight="1" x14ac:dyDescent="0.25">
      <c r="A16" s="34" t="s">
        <v>14</v>
      </c>
      <c r="B16" s="35"/>
      <c r="C16" s="36">
        <f>SUM(O19:O21)</f>
        <v>568784</v>
      </c>
      <c r="D16" s="35"/>
      <c r="E16" s="41" t="s">
        <v>38</v>
      </c>
      <c r="F16" s="41" t="s">
        <v>39</v>
      </c>
      <c r="G16" s="41" t="s">
        <v>40</v>
      </c>
      <c r="H16" s="29" t="s">
        <v>36</v>
      </c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39" t="s">
        <v>0</v>
      </c>
      <c r="B17" s="39" t="s">
        <v>1</v>
      </c>
      <c r="C17" s="39" t="s">
        <v>2</v>
      </c>
      <c r="D17" s="39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7" t="s">
        <v>15</v>
      </c>
      <c r="K17" s="39" t="s">
        <v>11</v>
      </c>
      <c r="L17" s="39" t="s">
        <v>12</v>
      </c>
      <c r="M17" s="39" t="s">
        <v>13</v>
      </c>
      <c r="N17" s="39" t="s">
        <v>9</v>
      </c>
      <c r="O17" s="33" t="s">
        <v>10</v>
      </c>
    </row>
    <row r="18" spans="1:15" s="6" customFormat="1" ht="30" x14ac:dyDescent="0.25">
      <c r="A18" s="39"/>
      <c r="B18" s="40"/>
      <c r="C18" s="16" t="s">
        <v>3</v>
      </c>
      <c r="D18" s="16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8"/>
      <c r="K18" s="39"/>
      <c r="L18" s="39"/>
      <c r="M18" s="39"/>
      <c r="N18" s="39"/>
      <c r="O18" s="33"/>
    </row>
    <row r="19" spans="1:15" s="13" customFormat="1" ht="30" x14ac:dyDescent="0.25">
      <c r="A19" s="15">
        <v>1</v>
      </c>
      <c r="B19" s="21" t="s">
        <v>31</v>
      </c>
      <c r="C19" s="17" t="s">
        <v>34</v>
      </c>
      <c r="D19" s="28">
        <v>800</v>
      </c>
      <c r="E19" s="25">
        <v>305</v>
      </c>
      <c r="F19" s="26">
        <v>319</v>
      </c>
      <c r="G19" s="24">
        <v>400</v>
      </c>
      <c r="H19" s="23"/>
      <c r="I19" s="14"/>
      <c r="J19" s="14">
        <f>ROUND(AVERAGE(E19:I19),2)</f>
        <v>341.33</v>
      </c>
      <c r="K19" s="12">
        <f>COUNT(E19:I19)</f>
        <v>3</v>
      </c>
      <c r="L19" s="12">
        <f>STDEV(E19:I19)</f>
        <v>51.286775423429994</v>
      </c>
      <c r="M19" s="12">
        <f>L19/J19*100</f>
        <v>15.025569221407434</v>
      </c>
      <c r="N19" s="12" t="str">
        <f>IF(M19&lt;33,"ОДНОРОДНЫЕ","НЕОДНОРОДНЫЕ")</f>
        <v>ОДНОРОДНЫЕ</v>
      </c>
      <c r="O19" s="11">
        <f>D19*J19</f>
        <v>273064</v>
      </c>
    </row>
    <row r="20" spans="1:15" s="18" customFormat="1" ht="30" x14ac:dyDescent="0.25">
      <c r="A20" s="19">
        <v>2</v>
      </c>
      <c r="B20" s="21" t="s">
        <v>32</v>
      </c>
      <c r="C20" s="17" t="s">
        <v>34</v>
      </c>
      <c r="D20" s="28">
        <v>1200</v>
      </c>
      <c r="E20" s="24">
        <v>27.3</v>
      </c>
      <c r="F20" s="27">
        <v>45</v>
      </c>
      <c r="G20" s="24">
        <v>42</v>
      </c>
      <c r="H20" s="27"/>
      <c r="I20" s="20"/>
      <c r="J20" s="27">
        <f t="shared" ref="J20:J21" si="0">ROUND(AVERAGE(E20:I20),2)</f>
        <v>38.1</v>
      </c>
      <c r="K20" s="22">
        <f t="shared" ref="K20" si="1">COUNT(E20:I20)</f>
        <v>3</v>
      </c>
      <c r="L20" s="22">
        <f t="shared" ref="L20:L21" si="2">STDEV(E20:I20)</f>
        <v>9.4725920423081682</v>
      </c>
      <c r="M20" s="22">
        <f t="shared" ref="M20:M21" si="3">L20/J20*100</f>
        <v>24.862446305270783</v>
      </c>
      <c r="N20" s="22" t="str">
        <f t="shared" ref="N20:N21" si="4">IF(M20&lt;33,"ОДНОРОДНЫЕ","НЕОДНОРОДНЫЕ")</f>
        <v>ОДНОРОДНЫЕ</v>
      </c>
      <c r="O20" s="11">
        <f t="shared" ref="O20:O21" si="5">D20*J20</f>
        <v>45720</v>
      </c>
    </row>
    <row r="21" spans="1:15" s="18" customFormat="1" x14ac:dyDescent="0.25">
      <c r="A21" s="19">
        <v>3</v>
      </c>
      <c r="B21" s="21" t="s">
        <v>33</v>
      </c>
      <c r="C21" s="17" t="s">
        <v>34</v>
      </c>
      <c r="D21" s="28">
        <v>100000</v>
      </c>
      <c r="E21" s="24">
        <v>3</v>
      </c>
      <c r="F21" s="27"/>
      <c r="G21" s="24">
        <v>1.6</v>
      </c>
      <c r="H21" s="27">
        <v>2.9</v>
      </c>
      <c r="I21" s="20"/>
      <c r="J21" s="27">
        <f t="shared" si="0"/>
        <v>2.5</v>
      </c>
      <c r="K21" s="22">
        <f>COUNT(E21:I21)</f>
        <v>3</v>
      </c>
      <c r="L21" s="22">
        <f t="shared" si="2"/>
        <v>0.78102496759066509</v>
      </c>
      <c r="M21" s="22">
        <f t="shared" si="3"/>
        <v>31.240998703626605</v>
      </c>
      <c r="N21" s="22" t="str">
        <f t="shared" si="4"/>
        <v>ОДНОРОДНЫЕ</v>
      </c>
      <c r="O21" s="11">
        <f t="shared" si="5"/>
        <v>250000</v>
      </c>
    </row>
    <row r="22" spans="1:15" hidden="1" x14ac:dyDescent="0.25"/>
    <row r="24" spans="1:15" x14ac:dyDescent="0.25">
      <c r="A24" s="32" t="s">
        <v>25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x14ac:dyDescent="0.25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s="6" customFormat="1" x14ac:dyDescent="0.2">
      <c r="A27" s="30" t="s">
        <v>35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</sheetData>
  <mergeCells count="17">
    <mergeCell ref="C17:D17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1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1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2024-10-29T07:41:46Z</dcterms:modified>
</cp:coreProperties>
</file>