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19" i="1" l="1"/>
  <c r="Q19" i="1"/>
  <c r="O19" i="1"/>
  <c r="S19" i="1" l="1"/>
  <c r="P19" i="1"/>
  <c r="T19" i="1"/>
  <c r="C16" i="1" l="1"/>
</calcChain>
</file>

<file path=xl/sharedStrings.xml><?xml version="1.0" encoding="utf-8"?>
<sst xmlns="http://schemas.openxmlformats.org/spreadsheetml/2006/main" count="52" uniqueCount="43">
  <si>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</si>
  <si>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</si>
  <si>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</si>
  <si>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</si>
  <si>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</si>
  <si>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</si>
  <si>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</si>
  <si>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</si>
  <si>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</si>
  <si>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</si>
  <si>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</si>
  <si>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</si>
  <si>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</si>
  <si>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</si>
  <si>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</si>
  <si>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</si>
  <si>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</si>
  <si>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</si>
  <si>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</si>
  <si>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</si>
  <si>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</si>
  <si>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</si>
  <si>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</si>
  <si>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</si>
  <si>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</si>
  <si>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</si>
  <si>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</si>
  <si>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</si>
  <si>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</si>
  <si>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</si>
  <si>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</si>
  <si>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</si>
  <si>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</si>
  <si>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</si>
  <si>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</si>
  <si>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№ 195-24</t>
  </si>
  <si>
    <t xml:space="preserve">на поставку полотенец бумажных листовых для диспенсера </t>
  </si>
  <si>
    <t>Полотенца бумажные листовые для диспенсера  Н3</t>
  </si>
  <si>
    <t>упак</t>
  </si>
  <si>
    <t>Начальная (максимальная) цена договора устанавливается в размере 448000 руб. (четыреста сорок восемь тысяч рублей 00 копеек)</t>
  </si>
  <si>
    <t>КП вх. № 2658 от 29.10.2024</t>
  </si>
  <si>
    <t>КП вх. № 2659 от 29.10.2024</t>
  </si>
  <si>
    <t>КП вх. № 2660 от 29.10.2024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</si>
</sst>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tabSelected="1" zoomScale="85" zoomScaleNormal="85" zoomScalePageLayoutView="70" workbookViewId="0">
      <selection activeCell="E31" sqref="E31"/>
    </sheetView>
  </sheetViews>
  <sheetFormatPr defaultRowHeight="15" x14ac:dyDescent="0.25"/>
  <cols>
    <col min="1" max="1" width="6.140625" style="7" bestFit="1" customWidth="1"/>
    <col min="2" max="2" width="33.28515625" style="7" bestFit="1" customWidth="1"/>
    <col min="3" max="3" width="11.7109375" style="7" customWidth="1"/>
    <col min="4" max="4" width="7.140625" style="7" bestFit="1" customWidth="1"/>
    <col min="5" max="7" width="20.7109375" style="1" customWidth="1"/>
    <col min="8" max="14" width="16.85546875" style="1" hidden="1" customWidth="1"/>
    <col min="15" max="15" width="13.7109375" style="1" customWidth="1"/>
    <col min="16" max="16" width="9.42578125" style="7" customWidth="1"/>
    <col min="17" max="17" width="12.5703125" style="7" customWidth="1"/>
    <col min="18" max="18" width="10.28515625" style="7" customWidth="1"/>
    <col min="19" max="19" width="22.42578125" style="7" bestFit="1" customWidth="1"/>
    <col min="20" max="20" width="17.5703125" style="1" customWidth="1"/>
    <col min="21" max="21" width="10.7109375" style="7" bestFit="1" customWidth="1"/>
    <col min="22" max="22" width="11.28515625" style="7" bestFit="1" customWidth="1"/>
    <col min="23" max="23" width="10.7109375" style="7" bestFit="1" customWidth="1"/>
    <col min="24" max="24" width="11.7109375" style="7" bestFit="1" customWidth="1"/>
    <col min="25" max="25" width="10.7109375" style="7" bestFit="1" customWidth="1"/>
    <col min="26" max="16384" width="9.140625" style="7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42" t="s">
        <v>36</v>
      </c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x14ac:dyDescent="0.25">
      <c r="G4" s="10"/>
      <c r="H4" s="10"/>
      <c r="I4" s="10"/>
      <c r="J4" s="10"/>
      <c r="K4" s="10"/>
      <c r="L4" s="10"/>
      <c r="M4" s="10"/>
      <c r="N4" s="10"/>
      <c r="O4" s="10"/>
      <c r="P4" s="12"/>
      <c r="Q4" s="12"/>
      <c r="R4" s="12"/>
      <c r="S4" s="12"/>
      <c r="T4" s="5" t="s">
        <v>22</v>
      </c>
    </row>
    <row r="5" spans="1:20" x14ac:dyDescent="0.25">
      <c r="G5" s="10"/>
      <c r="H5" s="10"/>
      <c r="I5" s="10"/>
      <c r="J5" s="10"/>
      <c r="K5" s="10"/>
      <c r="L5" s="10"/>
      <c r="M5" s="10"/>
      <c r="N5" s="10"/>
      <c r="O5" s="10"/>
      <c r="P5" s="12"/>
      <c r="Q5" s="12"/>
      <c r="R5" s="12"/>
      <c r="S5" s="12"/>
      <c r="T5" s="5" t="s">
        <v>21</v>
      </c>
    </row>
    <row r="6" spans="1:20" ht="14.45" customHeight="1" x14ac:dyDescent="0.25">
      <c r="G6" s="10"/>
      <c r="H6" s="10"/>
      <c r="I6" s="10"/>
      <c r="J6" s="10"/>
      <c r="K6" s="10"/>
      <c r="L6" s="10"/>
      <c r="M6" s="10"/>
      <c r="N6" s="10"/>
      <c r="O6" s="10"/>
      <c r="P6" s="12"/>
      <c r="Q6" s="12"/>
      <c r="R6" s="12"/>
      <c r="S6" s="12"/>
      <c r="T6" s="5" t="s">
        <v>35</v>
      </c>
    </row>
    <row r="7" spans="1:20" x14ac:dyDescent="0.25">
      <c r="G7" s="10"/>
      <c r="H7" s="10"/>
      <c r="I7" s="10"/>
      <c r="J7" s="10"/>
      <c r="K7" s="10"/>
      <c r="L7" s="10"/>
      <c r="M7" s="10"/>
      <c r="N7" s="10"/>
      <c r="O7" s="10"/>
      <c r="P7" s="12"/>
      <c r="Q7" s="12"/>
      <c r="R7" s="12"/>
      <c r="S7" s="12"/>
      <c r="T7" s="3" t="s">
        <v>13</v>
      </c>
    </row>
    <row r="8" spans="1:20" x14ac:dyDescent="0.25">
      <c r="T8" s="11" t="s">
        <v>16</v>
      </c>
    </row>
    <row r="9" spans="1:20" x14ac:dyDescent="0.25">
      <c r="T9" s="11" t="s">
        <v>14</v>
      </c>
    </row>
    <row r="11" spans="1:20" ht="28.9" customHeight="1" x14ac:dyDescent="0.25">
      <c r="Q11" s="43" t="s">
        <v>30</v>
      </c>
      <c r="R11" s="43"/>
      <c r="S11" s="12"/>
      <c r="T11" s="10" t="s">
        <v>31</v>
      </c>
    </row>
    <row r="13" spans="1:20" x14ac:dyDescent="0.25">
      <c r="B13" s="31" t="s">
        <v>15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20" hidden="1" x14ac:dyDescent="0.25"/>
    <row r="16" spans="1:20" ht="30" x14ac:dyDescent="0.25">
      <c r="A16" s="35" t="s">
        <v>11</v>
      </c>
      <c r="B16" s="36"/>
      <c r="C16" s="37">
        <f>SUM(T19:T19)</f>
        <v>448000</v>
      </c>
      <c r="D16" s="36"/>
      <c r="E16" s="26" t="s">
        <v>40</v>
      </c>
      <c r="F16" s="26" t="s">
        <v>41</v>
      </c>
      <c r="G16" s="26" t="s">
        <v>42</v>
      </c>
      <c r="H16" s="26"/>
      <c r="I16" s="13"/>
      <c r="J16" s="13"/>
      <c r="K16" s="13"/>
      <c r="L16" s="13"/>
      <c r="M16" s="13"/>
      <c r="N16" s="13"/>
      <c r="O16" s="15"/>
      <c r="P16" s="16"/>
      <c r="Q16" s="16"/>
      <c r="R16" s="16"/>
      <c r="S16" s="16"/>
      <c r="T16" s="15"/>
    </row>
    <row r="17" spans="1:22" ht="30" customHeight="1" x14ac:dyDescent="0.25">
      <c r="A17" s="40" t="s">
        <v>0</v>
      </c>
      <c r="B17" s="40" t="s">
        <v>1</v>
      </c>
      <c r="C17" s="40" t="s">
        <v>2</v>
      </c>
      <c r="D17" s="40"/>
      <c r="E17" s="14" t="s">
        <v>23</v>
      </c>
      <c r="F17" s="14" t="s">
        <v>24</v>
      </c>
      <c r="G17" s="14" t="s">
        <v>25</v>
      </c>
      <c r="H17" s="15" t="s">
        <v>26</v>
      </c>
      <c r="I17" s="15" t="s">
        <v>27</v>
      </c>
      <c r="J17" s="15" t="s">
        <v>28</v>
      </c>
      <c r="K17" s="15" t="s">
        <v>29</v>
      </c>
      <c r="L17" s="15" t="s">
        <v>32</v>
      </c>
      <c r="M17" s="15" t="s">
        <v>33</v>
      </c>
      <c r="N17" s="15" t="s">
        <v>34</v>
      </c>
      <c r="O17" s="38" t="s">
        <v>12</v>
      </c>
      <c r="P17" s="40" t="s">
        <v>8</v>
      </c>
      <c r="Q17" s="40" t="s">
        <v>9</v>
      </c>
      <c r="R17" s="40" t="s">
        <v>10</v>
      </c>
      <c r="S17" s="40" t="s">
        <v>6</v>
      </c>
      <c r="T17" s="34" t="s">
        <v>7</v>
      </c>
    </row>
    <row r="18" spans="1:22" x14ac:dyDescent="0.25">
      <c r="A18" s="41"/>
      <c r="B18" s="41"/>
      <c r="C18" s="9" t="s">
        <v>3</v>
      </c>
      <c r="D18" s="9" t="s">
        <v>4</v>
      </c>
      <c r="E18" s="8" t="s">
        <v>5</v>
      </c>
      <c r="F18" s="8" t="s">
        <v>5</v>
      </c>
      <c r="G18" s="8" t="s">
        <v>5</v>
      </c>
      <c r="H18" s="8" t="s">
        <v>5</v>
      </c>
      <c r="I18" s="8" t="s">
        <v>5</v>
      </c>
      <c r="J18" s="8" t="s">
        <v>5</v>
      </c>
      <c r="K18" s="8" t="s">
        <v>5</v>
      </c>
      <c r="L18" s="8" t="s">
        <v>5</v>
      </c>
      <c r="M18" s="8" t="s">
        <v>5</v>
      </c>
      <c r="N18" s="8" t="s">
        <v>5</v>
      </c>
      <c r="O18" s="39"/>
      <c r="P18" s="40"/>
      <c r="Q18" s="40"/>
      <c r="R18" s="40"/>
      <c r="S18" s="40"/>
      <c r="T18" s="34"/>
    </row>
    <row r="19" spans="1:22" s="18" customFormat="1" ht="30" x14ac:dyDescent="0.25">
      <c r="A19" s="20">
        <v>1</v>
      </c>
      <c r="B19" s="23" t="s">
        <v>37</v>
      </c>
      <c r="C19" s="24" t="s">
        <v>38</v>
      </c>
      <c r="D19" s="25">
        <v>4000</v>
      </c>
      <c r="E19" s="22">
        <v>115</v>
      </c>
      <c r="F19" s="21">
        <v>101</v>
      </c>
      <c r="G19" s="21">
        <v>120</v>
      </c>
      <c r="H19" s="14"/>
      <c r="I19" s="14"/>
      <c r="J19" s="14"/>
      <c r="K19" s="14"/>
      <c r="L19" s="14"/>
      <c r="M19" s="14"/>
      <c r="N19" s="19"/>
      <c r="O19" s="19">
        <f>ROUND(AVERAGE(E19:G19),2)</f>
        <v>112</v>
      </c>
      <c r="P19" s="17">
        <f xml:space="preserve"> COUNT(E19:H19)</f>
        <v>3</v>
      </c>
      <c r="Q19" s="17">
        <f>STDEV(E19:G19)</f>
        <v>9.8488578017961039</v>
      </c>
      <c r="R19" s="17">
        <f>Q19/O19*100</f>
        <v>8.7936230373179498</v>
      </c>
      <c r="S19" s="17" t="str">
        <f>IF(R19&lt;33,"ОДНОРОДНЫЕ","НЕОДНОРОДНЫЕ")</f>
        <v>ОДНОРОДНЫЕ</v>
      </c>
      <c r="T19" s="19">
        <f>D19*O19</f>
        <v>448000</v>
      </c>
    </row>
    <row r="20" spans="1:22" x14ac:dyDescent="0.25">
      <c r="E20" s="7"/>
      <c r="F20" s="7"/>
      <c r="G20" s="7"/>
      <c r="U20" s="6"/>
      <c r="V20" s="1"/>
    </row>
    <row r="21" spans="1:22" x14ac:dyDescent="0.25">
      <c r="A21" s="32" t="s">
        <v>18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V21" s="6"/>
    </row>
    <row r="22" spans="1:22" x14ac:dyDescent="0.25">
      <c r="A22" s="33" t="s">
        <v>17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1:22" ht="15" customHeight="1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6"/>
    </row>
    <row r="24" spans="1:22" s="12" customFormat="1" x14ac:dyDescent="0.25">
      <c r="A24" s="28" t="s">
        <v>39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"/>
      <c r="V24" s="2"/>
    </row>
    <row r="25" spans="1:22" x14ac:dyDescent="0.25">
      <c r="R25" s="6"/>
      <c r="S25" s="6"/>
    </row>
    <row r="27" spans="1:22" x14ac:dyDescent="0.25">
      <c r="V27" s="27"/>
    </row>
  </sheetData>
  <mergeCells count="18">
    <mergeCell ref="G3:T3"/>
    <mergeCell ref="B17:B18"/>
    <mergeCell ref="C17:D17"/>
    <mergeCell ref="Q11:R11"/>
    <mergeCell ref="A24:T24"/>
    <mergeCell ref="A23:T23"/>
    <mergeCell ref="B13:S13"/>
    <mergeCell ref="A21:T21"/>
    <mergeCell ref="A22:T22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</mergeCells>
  <conditionalFormatting sqref="S19">
    <cfRule type="containsText" dxfId="5" priority="46" operator="containsText" text="НЕ">
      <formula>NOT(ISERROR(SEARCH("НЕ",S19)))</formula>
    </cfRule>
    <cfRule type="containsText" dxfId="4" priority="47" operator="containsText" text="ОДНОРОДНЫЕ">
      <formula>NOT(ISERROR(SEARCH("ОДНОРОДНЫЕ",S19)))</formula>
    </cfRule>
    <cfRule type="containsText" dxfId="3" priority="48" operator="containsText" text="НЕОДНОРОДНЫЕ">
      <formula>NOT(ISERROR(SEARCH("НЕОДНОРОДНЫЕ",S19)))</formula>
    </cfRule>
  </conditionalFormatting>
  <conditionalFormatting sqref="S19">
    <cfRule type="containsText" dxfId="2" priority="43" operator="containsText" text="НЕОДНОРОДНЫЕ">
      <formula>NOT(ISERROR(SEARCH("НЕОДНОРОДНЫЕ",S19)))</formula>
    </cfRule>
    <cfRule type="containsText" dxfId="1" priority="44" operator="containsText" text="ОДНОРОДНЫЕ">
      <formula>NOT(ISERROR(SEARCH("ОДНОРОДНЫЕ",S19)))</formula>
    </cfRule>
    <cfRule type="containsText" dxfId="0" priority="45" operator="containsText" text="НЕОДНОРОДНЫЕ">
      <formula>NOT(ISERROR(SEARCH("НЕОДНОРОДНЫЕ",S19)))</formula>
    </cfRule>
  </conditionalFormatting>
  <pageMargins left="0.31496062992125984" right="0.19685039370078741" top="0.35433070866141736" bottom="0.35433070866141736" header="0.11811023622047245" footer="0.11811023622047245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2024-10-29T04:40:56Z</dcterms:modified>
</cp:coreProperties>
</file>