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G24" i="1"/>
  <c r="E24" i="1"/>
  <c r="L20" i="1" l="1"/>
  <c r="L21" i="1"/>
  <c r="L22" i="1"/>
  <c r="L23" i="1"/>
  <c r="K20" i="1"/>
  <c r="K21" i="1"/>
  <c r="K22" i="1"/>
  <c r="K23" i="1"/>
  <c r="J20" i="1"/>
  <c r="O20" i="1" s="1"/>
  <c r="J21" i="1"/>
  <c r="O21" i="1" s="1"/>
  <c r="J22" i="1"/>
  <c r="O22" i="1" s="1"/>
  <c r="J23" i="1"/>
  <c r="O23" i="1" s="1"/>
  <c r="M23" i="1" l="1"/>
  <c r="N23" i="1" s="1"/>
  <c r="M20" i="1"/>
  <c r="N20" i="1" s="1"/>
  <c r="M21" i="1"/>
  <c r="N21" i="1" s="1"/>
  <c r="M22" i="1"/>
  <c r="N22" i="1" s="1"/>
  <c r="L19" i="1"/>
  <c r="K19" i="1"/>
  <c r="J19" i="1"/>
  <c r="M19" i="1" l="1"/>
  <c r="N19" i="1" s="1"/>
  <c r="O19" i="1"/>
</calcChain>
</file>

<file path=xl/sharedStrings.xml><?xml version="1.0" encoding="utf-8"?>
<sst xmlns="http://schemas.openxmlformats.org/spreadsheetml/2006/main" count="47" uniqueCount="42">
  <si>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</si>
  <si>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</si>
  <si>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</si>
  <si>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</si>
  <si>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</si>
  <si>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</si>
  <si>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</si>
  <si>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</si>
  <si>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</si>
  <si>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</si>
  <si>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</si>
  <si>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</si>
  <si>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</si>
  <si>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</si>
  <si>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</si>
  <si>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</si>
  <si>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</si>
  <si>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</si>
  <si>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</si>
  <si>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</si>
  <si>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</si>
  <si>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</si>
  <si>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</si>
  <si>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</si>
  <si>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</si>
  <si>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Сайт https://prodmak38.ru/catalog/suhofrukty-orehi-vesovye2</t>
  </si>
  <si>
    <t>Сайт http://irkutsk.foods-opt.ru/catalog/sukhofrukty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</si>
  <si>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</si>
  <si>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</si>
  <si>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</si>
  <si>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</si>
  <si>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</si>
  <si>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ИТОГО</t>
  </si>
  <si>
    <t>Дрожжи хлебопекарные сухие</t>
  </si>
  <si>
    <t>на поставку овощной продукции (картофель, капуста) путем запроса котировок</t>
  </si>
  <si>
    <t>№ 058-24</t>
  </si>
  <si>
    <t>КП вх.660 от 18.03.2024</t>
  </si>
  <si>
    <t>КП вх.659 от 18.03.2024</t>
  </si>
  <si>
    <t>КП вх.658 от 18.03.2024</t>
  </si>
  <si>
    <t>Картофель свежий продовольственный
(раннеспелый, позднеспелый) 1 сорт</t>
  </si>
  <si>
    <t>Капуста свежая белокочанная 1 сорт</t>
  </si>
  <si>
    <t>Исходя из имеющегося у Заказчика объёма финансового обеспечения для осуществления закупки НМЦД устанавливается в размере 699000 руб. (шестьсот девяносто девять тысяч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</si>
</sst>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85" zoomScaleNormal="85" zoomScalePageLayoutView="70" workbookViewId="0">
      <selection activeCell="B13" sqref="B13:N13"/>
    </sheetView>
  </sheetViews>
  <sheetFormatPr defaultColWidth="9.140625" defaultRowHeight="15" x14ac:dyDescent="0.25"/>
  <cols>
    <col min="1" max="1" width="8.42578125" style="10" customWidth="1"/>
    <col min="2" max="2" width="29.140625" style="10" customWidth="1"/>
    <col min="3" max="4" width="9.140625" style="10"/>
    <col min="5" max="7" width="16.28515625" style="1" bestFit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10" customWidth="1"/>
    <col min="12" max="12" width="12.5703125" style="10" customWidth="1"/>
    <col min="13" max="13" width="10.28515625" style="10" customWidth="1"/>
    <col min="14" max="14" width="19.85546875" style="10" customWidth="1"/>
    <col min="15" max="15" width="13.28515625" style="1" customWidth="1"/>
    <col min="16" max="16384" width="9.140625" style="10"/>
  </cols>
  <sheetData>
    <row r="1" spans="1:15" x14ac:dyDescent="0.25">
      <c r="O1" s="15" t="s">
        <v>28</v>
      </c>
    </row>
    <row r="2" spans="1:15" x14ac:dyDescent="0.25">
      <c r="O2" s="15" t="s">
        <v>29</v>
      </c>
    </row>
    <row r="3" spans="1:15" x14ac:dyDescent="0.25">
      <c r="O3" s="15" t="s">
        <v>34</v>
      </c>
    </row>
    <row r="4" spans="1:15" x14ac:dyDescent="0.25">
      <c r="O4" s="15" t="s">
        <v>30</v>
      </c>
    </row>
    <row r="5" spans="1:15" x14ac:dyDescent="0.25">
      <c r="O5" s="15" t="s">
        <v>31</v>
      </c>
    </row>
    <row r="6" spans="1:15" x14ac:dyDescent="0.25">
      <c r="O6" s="15" t="s">
        <v>35</v>
      </c>
    </row>
    <row r="7" spans="1:15" x14ac:dyDescent="0.25">
      <c r="O7" s="2" t="s">
        <v>15</v>
      </c>
    </row>
    <row r="8" spans="1:15" x14ac:dyDescent="0.25">
      <c r="O8" s="3" t="s">
        <v>20</v>
      </c>
    </row>
    <row r="9" spans="1:15" x14ac:dyDescent="0.25">
      <c r="O9" s="3" t="s">
        <v>16</v>
      </c>
    </row>
    <row r="11" spans="1:15" ht="28.9" customHeight="1" x14ac:dyDescent="0.25">
      <c r="L11" s="24" t="s">
        <v>19</v>
      </c>
      <c r="M11" s="24"/>
      <c r="O11" s="1" t="s">
        <v>17</v>
      </c>
    </row>
    <row r="13" spans="1:15" x14ac:dyDescent="0.25">
      <c r="B13" s="24" t="s">
        <v>18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5" hidden="1" x14ac:dyDescent="0.25"/>
    <row r="16" spans="1:15" ht="89.45" customHeight="1" x14ac:dyDescent="0.25">
      <c r="A16" s="27"/>
      <c r="B16" s="28"/>
      <c r="C16" s="29"/>
      <c r="D16" s="28"/>
      <c r="E16" s="19" t="s">
        <v>36</v>
      </c>
      <c r="F16" s="19" t="s">
        <v>38</v>
      </c>
      <c r="G16" s="19" t="s">
        <v>37</v>
      </c>
      <c r="H16" s="4" t="s">
        <v>25</v>
      </c>
      <c r="I16" s="11" t="s">
        <v>26</v>
      </c>
      <c r="J16" s="11"/>
      <c r="K16" s="8"/>
      <c r="L16" s="8"/>
      <c r="M16" s="8"/>
      <c r="N16" s="8"/>
      <c r="O16" s="11"/>
    </row>
    <row r="17" spans="1:15" ht="30" customHeight="1" x14ac:dyDescent="0.25">
      <c r="A17" s="22" t="s">
        <v>0</v>
      </c>
      <c r="B17" s="22" t="s">
        <v>1</v>
      </c>
      <c r="C17" s="22" t="s">
        <v>2</v>
      </c>
      <c r="D17" s="22"/>
      <c r="E17" s="11" t="s">
        <v>5</v>
      </c>
      <c r="F17" s="11" t="s">
        <v>7</v>
      </c>
      <c r="G17" s="11" t="s">
        <v>8</v>
      </c>
      <c r="H17" s="11" t="s">
        <v>21</v>
      </c>
      <c r="I17" s="11" t="s">
        <v>22</v>
      </c>
      <c r="J17" s="30" t="s">
        <v>14</v>
      </c>
      <c r="K17" s="22" t="s">
        <v>11</v>
      </c>
      <c r="L17" s="22" t="s">
        <v>12</v>
      </c>
      <c r="M17" s="22" t="s">
        <v>13</v>
      </c>
      <c r="N17" s="22" t="s">
        <v>9</v>
      </c>
      <c r="O17" s="26" t="s">
        <v>10</v>
      </c>
    </row>
    <row r="18" spans="1:15" ht="30" x14ac:dyDescent="0.25">
      <c r="A18" s="32"/>
      <c r="B18" s="32"/>
      <c r="C18" s="9" t="s">
        <v>3</v>
      </c>
      <c r="D18" s="9" t="s">
        <v>4</v>
      </c>
      <c r="E18" s="11" t="s">
        <v>6</v>
      </c>
      <c r="F18" s="11" t="s">
        <v>6</v>
      </c>
      <c r="G18" s="11" t="s">
        <v>6</v>
      </c>
      <c r="H18" s="11" t="s">
        <v>6</v>
      </c>
      <c r="I18" s="11" t="s">
        <v>6</v>
      </c>
      <c r="J18" s="31"/>
      <c r="K18" s="22"/>
      <c r="L18" s="22"/>
      <c r="M18" s="22"/>
      <c r="N18" s="22"/>
      <c r="O18" s="26"/>
    </row>
    <row r="19" spans="1:15" ht="60" x14ac:dyDescent="0.25">
      <c r="A19" s="8">
        <v>1</v>
      </c>
      <c r="B19" s="16" t="s">
        <v>39</v>
      </c>
      <c r="C19" s="13" t="s">
        <v>24</v>
      </c>
      <c r="D19" s="8">
        <v>15000</v>
      </c>
      <c r="E19" s="18">
        <v>29</v>
      </c>
      <c r="F19" s="11">
        <v>40</v>
      </c>
      <c r="G19" s="11">
        <v>35</v>
      </c>
      <c r="H19" s="11"/>
      <c r="I19" s="11"/>
      <c r="J19" s="11">
        <f t="shared" ref="J19:J23" si="0">AVERAGE(E19:I19)</f>
        <v>34.666666666666664</v>
      </c>
      <c r="K19" s="8">
        <f t="shared" ref="K19:K23" si="1">COUNT(E19:I19)</f>
        <v>3</v>
      </c>
      <c r="L19" s="8">
        <f t="shared" ref="L19:L23" si="2">STDEV(E19:I19)</f>
        <v>5.507570547286095</v>
      </c>
      <c r="M19" s="8">
        <f t="shared" ref="M19:M23" si="3">L19/J19*100</f>
        <v>15.887222732556044</v>
      </c>
      <c r="N19" s="8" t="str">
        <f t="shared" ref="N19:N23" si="4">IF(M19&lt;33,"ОДНОРОДНЫЕ","НЕОДНОРОДНЫЕ")</f>
        <v>ОДНОРОДНЫЕ</v>
      </c>
      <c r="O19" s="11">
        <f t="shared" ref="O19:O23" si="5">D19*J19</f>
        <v>519999.99999999994</v>
      </c>
    </row>
    <row r="20" spans="1:15" ht="30" x14ac:dyDescent="0.25">
      <c r="A20" s="8">
        <v>2</v>
      </c>
      <c r="B20" s="16" t="s">
        <v>40</v>
      </c>
      <c r="C20" s="13" t="s">
        <v>24</v>
      </c>
      <c r="D20" s="8">
        <v>8000</v>
      </c>
      <c r="E20" s="18">
        <v>33</v>
      </c>
      <c r="F20" s="11">
        <v>50</v>
      </c>
      <c r="G20" s="11">
        <v>45</v>
      </c>
      <c r="H20" s="11"/>
      <c r="I20" s="11"/>
      <c r="J20" s="11">
        <f t="shared" si="0"/>
        <v>42.666666666666664</v>
      </c>
      <c r="K20" s="8">
        <f t="shared" si="1"/>
        <v>3</v>
      </c>
      <c r="L20" s="8">
        <f t="shared" si="2"/>
        <v>8.7368949480541129</v>
      </c>
      <c r="M20" s="8">
        <f t="shared" si="3"/>
        <v>20.47709753450183</v>
      </c>
      <c r="N20" s="8" t="str">
        <f t="shared" si="4"/>
        <v>ОДНОРОДНЫЕ</v>
      </c>
      <c r="O20" s="11">
        <f t="shared" si="5"/>
        <v>341333.33333333331</v>
      </c>
    </row>
    <row r="21" spans="1:15" ht="16.899999999999999" hidden="1" customHeight="1" thickBot="1" x14ac:dyDescent="0.3">
      <c r="A21" s="14">
        <v>3</v>
      </c>
      <c r="B21" s="17"/>
      <c r="C21" s="8"/>
      <c r="D21" s="8"/>
      <c r="E21" s="18"/>
      <c r="F21" s="11"/>
      <c r="G21" s="11"/>
      <c r="H21" s="11"/>
      <c r="I21" s="11"/>
      <c r="J21" s="11" t="e">
        <f t="shared" si="0"/>
        <v>#DIV/0!</v>
      </c>
      <c r="K21" s="8">
        <f t="shared" si="1"/>
        <v>0</v>
      </c>
      <c r="L21" s="8" t="e">
        <f t="shared" si="2"/>
        <v>#DIV/0!</v>
      </c>
      <c r="M21" s="8" t="e">
        <f t="shared" si="3"/>
        <v>#DIV/0!</v>
      </c>
      <c r="N21" s="8" t="e">
        <f t="shared" si="4"/>
        <v>#DIV/0!</v>
      </c>
      <c r="O21" s="11" t="e">
        <f t="shared" si="5"/>
        <v>#DIV/0!</v>
      </c>
    </row>
    <row r="22" spans="1:15" ht="36" hidden="1" customHeight="1" x14ac:dyDescent="0.25">
      <c r="A22" s="12"/>
      <c r="B22" s="16"/>
      <c r="C22" s="8"/>
      <c r="D22" s="8"/>
      <c r="E22" s="18"/>
      <c r="F22" s="11"/>
      <c r="G22" s="11"/>
      <c r="H22" s="11"/>
      <c r="I22" s="11"/>
      <c r="J22" s="11" t="e">
        <f t="shared" si="0"/>
        <v>#DIV/0!</v>
      </c>
      <c r="K22" s="8">
        <f t="shared" si="1"/>
        <v>0</v>
      </c>
      <c r="L22" s="8" t="e">
        <f t="shared" si="2"/>
        <v>#DIV/0!</v>
      </c>
      <c r="M22" s="8" t="e">
        <f t="shared" si="3"/>
        <v>#DIV/0!</v>
      </c>
      <c r="N22" s="8" t="e">
        <f t="shared" si="4"/>
        <v>#DIV/0!</v>
      </c>
      <c r="O22" s="11" t="e">
        <f t="shared" si="5"/>
        <v>#DIV/0!</v>
      </c>
    </row>
    <row r="23" spans="1:15" ht="17.45" hidden="1" customHeight="1" x14ac:dyDescent="0.25">
      <c r="A23" s="8">
        <v>5</v>
      </c>
      <c r="B23" s="6" t="s">
        <v>33</v>
      </c>
      <c r="C23" s="6"/>
      <c r="D23" s="7"/>
      <c r="E23" s="11"/>
      <c r="F23" s="11"/>
      <c r="G23" s="11"/>
      <c r="H23" s="11"/>
      <c r="I23" s="11"/>
      <c r="J23" s="11" t="e">
        <f t="shared" si="0"/>
        <v>#DIV/0!</v>
      </c>
      <c r="K23" s="8">
        <f t="shared" si="1"/>
        <v>0</v>
      </c>
      <c r="L23" s="8" t="e">
        <f t="shared" si="2"/>
        <v>#DIV/0!</v>
      </c>
      <c r="M23" s="8" t="e">
        <f t="shared" si="3"/>
        <v>#DIV/0!</v>
      </c>
      <c r="N23" s="8" t="e">
        <f t="shared" si="4"/>
        <v>#DIV/0!</v>
      </c>
      <c r="O23" s="11" t="e">
        <f t="shared" si="5"/>
        <v>#DIV/0!</v>
      </c>
    </row>
    <row r="24" spans="1:15" x14ac:dyDescent="0.25">
      <c r="A24" s="8"/>
      <c r="B24" s="5" t="s">
        <v>32</v>
      </c>
      <c r="C24" s="8"/>
      <c r="D24" s="8"/>
      <c r="E24" s="11">
        <f>SUMPRODUCT($D$19:$D$20,E19:E20)</f>
        <v>699000</v>
      </c>
      <c r="F24" s="11">
        <f t="shared" ref="F24:G24" si="6">SUMPRODUCT($D$19:$D$20,F19:F20)</f>
        <v>1000000</v>
      </c>
      <c r="G24" s="11">
        <f t="shared" si="6"/>
        <v>885000</v>
      </c>
      <c r="H24" s="11"/>
      <c r="I24" s="11"/>
      <c r="J24" s="11"/>
      <c r="K24" s="8"/>
      <c r="L24" s="8"/>
      <c r="M24" s="8"/>
      <c r="N24" s="8"/>
      <c r="O24" s="11"/>
    </row>
    <row r="25" spans="1:15" ht="33.6" customHeight="1" x14ac:dyDescent="0.25">
      <c r="A25" s="25" t="s">
        <v>27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33.6" customHeight="1" x14ac:dyDescent="0.25">
      <c r="A26" s="25" t="s">
        <v>23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s="21" customFormat="1" ht="37.5" customHeight="1" x14ac:dyDescent="0.25">
      <c r="A28" s="23" t="s">
        <v>41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30" spans="1:15" x14ac:dyDescent="0.25">
      <c r="L30" s="20"/>
    </row>
  </sheetData>
  <mergeCells count="17"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19:N24">
    <cfRule type="containsText" dxfId="5" priority="22" operator="containsText" text="НЕ">
      <formula>NOT(ISERROR(SEARCH("НЕ",N19)))</formula>
    </cfRule>
    <cfRule type="containsText" dxfId="4" priority="23" operator="containsText" text="ОДНОРОДНЫЕ">
      <formula>NOT(ISERROR(SEARCH("ОДНОРОДНЫЕ",N19)))</formula>
    </cfRule>
    <cfRule type="containsText" dxfId="3" priority="24" operator="containsText" text="НЕОДНОРОДНЫЕ">
      <formula>NOT(ISERROR(SEARCH("НЕОДНОРОДНЫЕ",N19)))</formula>
    </cfRule>
  </conditionalFormatting>
  <conditionalFormatting sqref="N19:N24">
    <cfRule type="containsText" dxfId="2" priority="19" operator="containsText" text="НЕОДНОРОДНЫЕ">
      <formula>NOT(ISERROR(SEARCH("НЕОДНОРОДНЫЕ",N19)))</formula>
    </cfRule>
    <cfRule type="containsText" dxfId="1" priority="20" operator="containsText" text="ОДНОРОДНЫЕ">
      <formula>NOT(ISERROR(SEARCH("ОДНОРОДНЫЕ",N19)))</formula>
    </cfRule>
    <cfRule type="containsText" dxfId="0" priority="21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2024-03-19T01:16:55Z</dcterms:modified>
</cp:coreProperties>
</file>