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6" i="1" l="1"/>
  <c r="F36" i="1"/>
  <c r="E36" i="1" l="1"/>
  <c r="H20" i="1"/>
  <c r="M20" i="1" s="1"/>
  <c r="I20" i="1"/>
  <c r="J20" i="1"/>
  <c r="K20" i="1" s="1"/>
  <c r="L20" i="1" s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K23" i="1" s="1"/>
  <c r="L23" i="1" s="1"/>
  <c r="H24" i="1"/>
  <c r="M24" i="1" s="1"/>
  <c r="I24" i="1"/>
  <c r="J24" i="1"/>
  <c r="H25" i="1"/>
  <c r="M25" i="1" s="1"/>
  <c r="I25" i="1"/>
  <c r="J25" i="1"/>
  <c r="H26" i="1"/>
  <c r="M26" i="1" s="1"/>
  <c r="I26" i="1"/>
  <c r="J26" i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K29" i="1" s="1"/>
  <c r="L29" i="1" s="1"/>
  <c r="H30" i="1"/>
  <c r="M30" i="1" s="1"/>
  <c r="I30" i="1"/>
  <c r="J30" i="1"/>
  <c r="K24" i="1" l="1"/>
  <c r="L24" i="1" s="1"/>
  <c r="K28" i="1"/>
  <c r="L28" i="1" s="1"/>
  <c r="K27" i="1"/>
  <c r="L27" i="1" s="1"/>
  <c r="K21" i="1"/>
  <c r="L21" i="1" s="1"/>
  <c r="K26" i="1"/>
  <c r="L26" i="1" s="1"/>
  <c r="K25" i="1"/>
  <c r="L25" i="1" s="1"/>
  <c r="K30" i="1"/>
  <c r="L30" i="1" s="1"/>
  <c r="K22" i="1"/>
  <c r="L22" i="1" s="1"/>
  <c r="H31" i="1" l="1"/>
  <c r="M31" i="1" s="1"/>
  <c r="I31" i="1"/>
  <c r="J31" i="1"/>
  <c r="H32" i="1"/>
  <c r="M32" i="1" s="1"/>
  <c r="I32" i="1"/>
  <c r="J32" i="1"/>
  <c r="H33" i="1"/>
  <c r="M33" i="1" s="1"/>
  <c r="I33" i="1"/>
  <c r="J33" i="1"/>
  <c r="H34" i="1"/>
  <c r="M34" i="1" s="1"/>
  <c r="I34" i="1"/>
  <c r="J34" i="1"/>
  <c r="H35" i="1"/>
  <c r="M35" i="1" s="1"/>
  <c r="I35" i="1"/>
  <c r="J35" i="1"/>
  <c r="M36" i="1" l="1"/>
  <c r="K33" i="1"/>
  <c r="L33" i="1" s="1"/>
  <c r="K34" i="1"/>
  <c r="L34" i="1" s="1"/>
  <c r="K35" i="1"/>
  <c r="L35" i="1" s="1"/>
  <c r="K32" i="1"/>
  <c r="L32" i="1" s="1"/>
  <c r="K31" i="1"/>
  <c r="L31" i="1" s="1"/>
</calcChain>
</file>

<file path=xl/sharedStrings.xml><?xml version="1.0" encoding="utf-8"?>
<sst xmlns="http://schemas.openxmlformats.org/spreadsheetml/2006/main" count="67" uniqueCount="48">
  <si>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</si>
  <si>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</si>
  <si>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</si>
  <si>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</si>
  <si>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</si>
  <si>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</si>
  <si>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</si>
  <si>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</si>
  <si>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</si>
  <si>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</si>
  <si>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</si>
  <si>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</si>
  <si>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</si>
  <si>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</si>
  <si>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</si>
  <si>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</si>
  <si>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</si>
  <si>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</si>
  <si>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</si>
  <si>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</si>
  <si>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</si>
  <si>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</si>
  <si>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</si>
  <si>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</si>
  <si>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</si>
  <si>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</si>
  <si>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</si>
  <si>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048-24</t>
  </si>
  <si>
    <t xml:space="preserve">Контейнер для сбора биоматериала </t>
  </si>
  <si>
    <t>Контейнер для сбора биоматериала</t>
  </si>
  <si>
    <t>Тампон-зонд</t>
  </si>
  <si>
    <t>Наконечники</t>
  </si>
  <si>
    <t xml:space="preserve">Наконечники </t>
  </si>
  <si>
    <t>Камера для подсчёта клеток в биологических образцах (мочи)- слайд-планшет.</t>
  </si>
  <si>
    <t>Термобумага</t>
  </si>
  <si>
    <t>Стекло покровное</t>
  </si>
  <si>
    <t>Стекло предметное</t>
  </si>
  <si>
    <t>Карандаш по стеклу</t>
  </si>
  <si>
    <t>Штатив-бокс</t>
  </si>
  <si>
    <t xml:space="preserve">Планшет для определения групп крови </t>
  </si>
  <si>
    <t>штука</t>
  </si>
  <si>
    <t>упаковка</t>
  </si>
  <si>
    <t>рулон</t>
  </si>
  <si>
    <t>на поставку расходного материала для КДЛ</t>
  </si>
  <si>
    <t>вх. № 517 от 29.02.2024</t>
  </si>
  <si>
    <t>вх. № 536 от 29.02.2024</t>
  </si>
  <si>
    <t>вх. № 535 от 29.02.2024</t>
  </si>
  <si>
    <t>Исходя из имеющегося у Заказчика объёма финансового обеспечения для осуществления закупки НМЦД устанавливается в размере 981730 руб. (девятьсот восемьдесят одна тысяча семьсот тридцать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</si>
</sst>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topLeftCell="A7" zoomScale="85" zoomScaleNormal="85" zoomScalePageLayoutView="70" workbookViewId="0">
      <selection activeCell="K43" sqref="K43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11.7109375" style="15" customWidth="1"/>
    <col min="4" max="4" width="7.14062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20</v>
      </c>
    </row>
    <row r="2" spans="2:13" ht="14.45" customHeight="1" x14ac:dyDescent="0.25">
      <c r="M2" s="11" t="s">
        <v>21</v>
      </c>
    </row>
    <row r="3" spans="2:13" x14ac:dyDescent="0.25">
      <c r="E3" s="34" t="s">
        <v>43</v>
      </c>
      <c r="F3" s="34"/>
      <c r="G3" s="34"/>
      <c r="H3" s="34"/>
      <c r="I3" s="34"/>
      <c r="J3" s="34"/>
      <c r="K3" s="34"/>
      <c r="L3" s="34"/>
      <c r="M3" s="34"/>
    </row>
    <row r="4" spans="2:13" x14ac:dyDescent="0.25">
      <c r="G4" s="8"/>
      <c r="H4" s="8"/>
      <c r="I4" s="6"/>
      <c r="J4" s="6"/>
      <c r="K4" s="6"/>
      <c r="L4" s="6"/>
      <c r="M4" s="12" t="s">
        <v>23</v>
      </c>
    </row>
    <row r="5" spans="2:13" x14ac:dyDescent="0.25">
      <c r="G5" s="8"/>
      <c r="H5" s="8"/>
      <c r="I5" s="6"/>
      <c r="J5" s="6"/>
      <c r="K5" s="6"/>
      <c r="L5" s="6"/>
      <c r="M5" s="12" t="s">
        <v>22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27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8" t="s">
        <v>16</v>
      </c>
      <c r="K12" s="38"/>
      <c r="M12" s="1" t="s">
        <v>14</v>
      </c>
    </row>
    <row r="14" spans="2:13" x14ac:dyDescent="0.25">
      <c r="B14" s="38" t="s">
        <v>15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13" hidden="1" x14ac:dyDescent="0.25"/>
    <row r="17" spans="1:13" ht="54.6" customHeight="1" x14ac:dyDescent="0.25">
      <c r="A17" s="42"/>
      <c r="B17" s="43"/>
      <c r="C17" s="44"/>
      <c r="D17" s="45"/>
      <c r="E17" s="48" t="s">
        <v>44</v>
      </c>
      <c r="F17" s="48" t="s">
        <v>45</v>
      </c>
      <c r="G17" s="48" t="s">
        <v>46</v>
      </c>
      <c r="H17" s="16"/>
      <c r="I17" s="13"/>
      <c r="J17" s="13"/>
      <c r="K17" s="13"/>
      <c r="L17" s="13"/>
      <c r="M17" s="16"/>
    </row>
    <row r="18" spans="1:13" ht="30" customHeight="1" x14ac:dyDescent="0.25">
      <c r="A18" s="32" t="s">
        <v>0</v>
      </c>
      <c r="B18" s="32" t="s">
        <v>1</v>
      </c>
      <c r="C18" s="32" t="s">
        <v>2</v>
      </c>
      <c r="D18" s="32"/>
      <c r="E18" s="16" t="s">
        <v>24</v>
      </c>
      <c r="F18" s="16" t="s">
        <v>25</v>
      </c>
      <c r="G18" s="16" t="s">
        <v>26</v>
      </c>
      <c r="H18" s="46" t="s">
        <v>11</v>
      </c>
      <c r="I18" s="32" t="s">
        <v>8</v>
      </c>
      <c r="J18" s="32" t="s">
        <v>9</v>
      </c>
      <c r="K18" s="32" t="s">
        <v>10</v>
      </c>
      <c r="L18" s="32" t="s">
        <v>6</v>
      </c>
      <c r="M18" s="41" t="s">
        <v>7</v>
      </c>
    </row>
    <row r="19" spans="1:13" x14ac:dyDescent="0.25">
      <c r="A19" s="33"/>
      <c r="B19" s="33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7"/>
      <c r="I19" s="32"/>
      <c r="J19" s="32"/>
      <c r="K19" s="32"/>
      <c r="L19" s="32"/>
      <c r="M19" s="41"/>
    </row>
    <row r="20" spans="1:13" s="26" customFormat="1" x14ac:dyDescent="0.25">
      <c r="A20" s="4">
        <v>1</v>
      </c>
      <c r="B20" s="29" t="s">
        <v>28</v>
      </c>
      <c r="C20" s="29" t="s">
        <v>40</v>
      </c>
      <c r="D20" s="31">
        <v>15000</v>
      </c>
      <c r="E20" s="25">
        <v>7.15</v>
      </c>
      <c r="F20" s="20">
        <v>7</v>
      </c>
      <c r="G20" s="27">
        <v>7.05</v>
      </c>
      <c r="H20" s="27">
        <f t="shared" ref="H20:H30" si="0">AVERAGE(E20:G20)</f>
        <v>7.0666666666666664</v>
      </c>
      <c r="I20" s="28">
        <f t="shared" ref="I20:I30" si="1" xml:space="preserve"> COUNT(E20:G20)</f>
        <v>3</v>
      </c>
      <c r="J20" s="28">
        <f t="shared" ref="J20:J30" si="2">STDEV(E20:G20)</f>
        <v>7.6376261582597541E-2</v>
      </c>
      <c r="K20" s="28">
        <f t="shared" ref="K20:K30" si="3">J20/H20*100</f>
        <v>1.0807961544707199</v>
      </c>
      <c r="L20" s="28" t="str">
        <f t="shared" ref="L20:L30" si="4">IF(K20&lt;33,"ОДНОРОДНЫЕ","НЕОДНОРОДНЫЕ")</f>
        <v>ОДНОРОДНЫЕ</v>
      </c>
      <c r="M20" s="27">
        <f t="shared" ref="M20:M30" si="5">D20*H20</f>
        <v>106000</v>
      </c>
    </row>
    <row r="21" spans="1:13" s="26" customFormat="1" x14ac:dyDescent="0.25">
      <c r="A21" s="4">
        <v>2</v>
      </c>
      <c r="B21" s="29" t="s">
        <v>29</v>
      </c>
      <c r="C21" s="29" t="s">
        <v>40</v>
      </c>
      <c r="D21" s="31">
        <v>20000</v>
      </c>
      <c r="E21" s="25">
        <v>9</v>
      </c>
      <c r="F21" s="20">
        <v>9</v>
      </c>
      <c r="G21" s="27">
        <v>9.0500000000000007</v>
      </c>
      <c r="H21" s="27">
        <f t="shared" si="0"/>
        <v>9.0166666666666675</v>
      </c>
      <c r="I21" s="28">
        <f t="shared" si="1"/>
        <v>3</v>
      </c>
      <c r="J21" s="28">
        <f t="shared" si="2"/>
        <v>2.88675134594817E-2</v>
      </c>
      <c r="K21" s="28">
        <f t="shared" si="3"/>
        <v>0.32015726572438113</v>
      </c>
      <c r="L21" s="28" t="str">
        <f t="shared" si="4"/>
        <v>ОДНОРОДНЫЕ</v>
      </c>
      <c r="M21" s="27">
        <f t="shared" si="5"/>
        <v>180333.33333333334</v>
      </c>
    </row>
    <row r="22" spans="1:13" s="26" customFormat="1" x14ac:dyDescent="0.25">
      <c r="A22" s="4">
        <v>3</v>
      </c>
      <c r="B22" s="29" t="s">
        <v>30</v>
      </c>
      <c r="C22" s="29" t="s">
        <v>40</v>
      </c>
      <c r="D22" s="31">
        <v>50000</v>
      </c>
      <c r="E22" s="25">
        <v>8.15</v>
      </c>
      <c r="F22" s="20">
        <v>8</v>
      </c>
      <c r="G22" s="27">
        <v>8.1</v>
      </c>
      <c r="H22" s="27">
        <f t="shared" si="0"/>
        <v>8.0833333333333339</v>
      </c>
      <c r="I22" s="28">
        <f t="shared" si="1"/>
        <v>3</v>
      </c>
      <c r="J22" s="28">
        <f t="shared" si="2"/>
        <v>7.6376261582597443E-2</v>
      </c>
      <c r="K22" s="28">
        <f t="shared" si="3"/>
        <v>0.94486096803213326</v>
      </c>
      <c r="L22" s="28" t="str">
        <f t="shared" si="4"/>
        <v>ОДНОРОДНЫЕ</v>
      </c>
      <c r="M22" s="27">
        <f t="shared" si="5"/>
        <v>404166.66666666669</v>
      </c>
    </row>
    <row r="23" spans="1:13" s="26" customFormat="1" x14ac:dyDescent="0.25">
      <c r="A23" s="4">
        <v>4</v>
      </c>
      <c r="B23" s="29" t="s">
        <v>31</v>
      </c>
      <c r="C23" s="30" t="s">
        <v>41</v>
      </c>
      <c r="D23" s="31">
        <v>150</v>
      </c>
      <c r="E23" s="25">
        <v>325</v>
      </c>
      <c r="F23" s="20">
        <v>300</v>
      </c>
      <c r="G23" s="27">
        <v>310</v>
      </c>
      <c r="H23" s="27">
        <f t="shared" si="0"/>
        <v>311.66666666666669</v>
      </c>
      <c r="I23" s="28">
        <f t="shared" si="1"/>
        <v>3</v>
      </c>
      <c r="J23" s="28">
        <f t="shared" si="2"/>
        <v>12.583057392117915</v>
      </c>
      <c r="K23" s="28">
        <f t="shared" si="3"/>
        <v>4.0373446177918444</v>
      </c>
      <c r="L23" s="28" t="str">
        <f t="shared" si="4"/>
        <v>ОДНОРОДНЫЕ</v>
      </c>
      <c r="M23" s="27">
        <f t="shared" si="5"/>
        <v>46750</v>
      </c>
    </row>
    <row r="24" spans="1:13" s="26" customFormat="1" x14ac:dyDescent="0.25">
      <c r="A24" s="4">
        <v>5</v>
      </c>
      <c r="B24" s="29" t="s">
        <v>31</v>
      </c>
      <c r="C24" s="30" t="s">
        <v>41</v>
      </c>
      <c r="D24" s="31">
        <v>30</v>
      </c>
      <c r="E24" s="25">
        <v>2265</v>
      </c>
      <c r="F24" s="20">
        <v>2250</v>
      </c>
      <c r="G24" s="27">
        <v>2255</v>
      </c>
      <c r="H24" s="27">
        <f t="shared" si="0"/>
        <v>2256.6666666666665</v>
      </c>
      <c r="I24" s="28">
        <f t="shared" si="1"/>
        <v>3</v>
      </c>
      <c r="J24" s="28">
        <f t="shared" si="2"/>
        <v>7.6376261582597333</v>
      </c>
      <c r="K24" s="28">
        <f t="shared" si="3"/>
        <v>0.3384472448268715</v>
      </c>
      <c r="L24" s="28" t="str">
        <f t="shared" si="4"/>
        <v>ОДНОРОДНЫЕ</v>
      </c>
      <c r="M24" s="27">
        <f t="shared" si="5"/>
        <v>67700</v>
      </c>
    </row>
    <row r="25" spans="1:13" s="6" customFormat="1" x14ac:dyDescent="0.25">
      <c r="A25" s="49">
        <v>6</v>
      </c>
      <c r="B25" s="50" t="s">
        <v>32</v>
      </c>
      <c r="C25" s="50" t="s">
        <v>41</v>
      </c>
      <c r="D25" s="51">
        <v>4</v>
      </c>
      <c r="E25" s="52">
        <v>3200</v>
      </c>
      <c r="F25" s="53">
        <v>3150</v>
      </c>
      <c r="G25" s="54">
        <v>3180</v>
      </c>
      <c r="H25" s="54">
        <f t="shared" si="0"/>
        <v>3176.6666666666665</v>
      </c>
      <c r="I25" s="55">
        <f t="shared" si="1"/>
        <v>3</v>
      </c>
      <c r="J25" s="55">
        <f t="shared" si="2"/>
        <v>25.166114784235834</v>
      </c>
      <c r="K25" s="55">
        <f t="shared" si="3"/>
        <v>0.79221767421518896</v>
      </c>
      <c r="L25" s="55" t="str">
        <f t="shared" si="4"/>
        <v>ОДНОРОДНЫЕ</v>
      </c>
      <c r="M25" s="54">
        <f t="shared" si="5"/>
        <v>12706.666666666666</v>
      </c>
    </row>
    <row r="26" spans="1:13" s="26" customFormat="1" ht="30" x14ac:dyDescent="0.25">
      <c r="A26" s="4">
        <v>7</v>
      </c>
      <c r="B26" s="30" t="s">
        <v>33</v>
      </c>
      <c r="C26" s="30" t="s">
        <v>40</v>
      </c>
      <c r="D26" s="31">
        <v>500</v>
      </c>
      <c r="E26" s="25">
        <v>125</v>
      </c>
      <c r="F26" s="20">
        <v>121.5</v>
      </c>
      <c r="G26" s="27">
        <v>123</v>
      </c>
      <c r="H26" s="27">
        <f t="shared" si="0"/>
        <v>123.16666666666667</v>
      </c>
      <c r="I26" s="28">
        <f t="shared" si="1"/>
        <v>3</v>
      </c>
      <c r="J26" s="28">
        <f t="shared" si="2"/>
        <v>1.7559422921421233</v>
      </c>
      <c r="K26" s="28">
        <f t="shared" si="3"/>
        <v>1.4256635660152557</v>
      </c>
      <c r="L26" s="28" t="str">
        <f t="shared" si="4"/>
        <v>ОДНОРОДНЫЕ</v>
      </c>
      <c r="M26" s="27">
        <f t="shared" si="5"/>
        <v>61583.333333333336</v>
      </c>
    </row>
    <row r="27" spans="1:13" s="26" customFormat="1" x14ac:dyDescent="0.25">
      <c r="A27" s="4">
        <v>8</v>
      </c>
      <c r="B27" s="30" t="s">
        <v>34</v>
      </c>
      <c r="C27" s="30" t="s">
        <v>42</v>
      </c>
      <c r="D27" s="31">
        <v>320</v>
      </c>
      <c r="E27" s="25">
        <v>75.5</v>
      </c>
      <c r="F27" s="20">
        <v>70</v>
      </c>
      <c r="G27" s="27">
        <v>75</v>
      </c>
      <c r="H27" s="27">
        <f t="shared" si="0"/>
        <v>73.5</v>
      </c>
      <c r="I27" s="28">
        <f t="shared" si="1"/>
        <v>3</v>
      </c>
      <c r="J27" s="28">
        <f t="shared" si="2"/>
        <v>3.0413812651491097</v>
      </c>
      <c r="K27" s="28">
        <f t="shared" si="3"/>
        <v>4.1379336940804219</v>
      </c>
      <c r="L27" s="28" t="str">
        <f t="shared" si="4"/>
        <v>ОДНОРОДНЫЕ</v>
      </c>
      <c r="M27" s="27">
        <f t="shared" si="5"/>
        <v>23520</v>
      </c>
    </row>
    <row r="28" spans="1:13" s="26" customFormat="1" x14ac:dyDescent="0.25">
      <c r="A28" s="4">
        <v>9</v>
      </c>
      <c r="B28" s="30" t="s">
        <v>35</v>
      </c>
      <c r="C28" s="30" t="s">
        <v>41</v>
      </c>
      <c r="D28" s="31">
        <v>30</v>
      </c>
      <c r="E28" s="25">
        <v>785</v>
      </c>
      <c r="F28" s="20">
        <v>760</v>
      </c>
      <c r="G28" s="27">
        <v>780</v>
      </c>
      <c r="H28" s="27">
        <f t="shared" si="0"/>
        <v>775</v>
      </c>
      <c r="I28" s="28">
        <f t="shared" si="1"/>
        <v>3</v>
      </c>
      <c r="J28" s="28">
        <f t="shared" si="2"/>
        <v>13.228756555322953</v>
      </c>
      <c r="K28" s="28">
        <f t="shared" si="3"/>
        <v>1.7069363297190907</v>
      </c>
      <c r="L28" s="28" t="str">
        <f t="shared" si="4"/>
        <v>ОДНОРОДНЫЕ</v>
      </c>
      <c r="M28" s="27">
        <f t="shared" si="5"/>
        <v>23250</v>
      </c>
    </row>
    <row r="29" spans="1:13" s="26" customFormat="1" x14ac:dyDescent="0.25">
      <c r="A29" s="4">
        <v>10</v>
      </c>
      <c r="B29" s="30" t="s">
        <v>36</v>
      </c>
      <c r="C29" s="30" t="s">
        <v>40</v>
      </c>
      <c r="D29" s="31">
        <v>10800</v>
      </c>
      <c r="E29" s="25">
        <v>3.2</v>
      </c>
      <c r="F29" s="20">
        <v>3.1</v>
      </c>
      <c r="G29" s="27">
        <v>3.15</v>
      </c>
      <c r="H29" s="27">
        <f t="shared" si="0"/>
        <v>3.1500000000000004</v>
      </c>
      <c r="I29" s="28">
        <f t="shared" si="1"/>
        <v>3</v>
      </c>
      <c r="J29" s="28">
        <f t="shared" si="2"/>
        <v>5.0000000000000044E-2</v>
      </c>
      <c r="K29" s="28">
        <f t="shared" si="3"/>
        <v>1.5873015873015885</v>
      </c>
      <c r="L29" s="28" t="str">
        <f t="shared" si="4"/>
        <v>ОДНОРОДНЫЕ</v>
      </c>
      <c r="M29" s="27">
        <f t="shared" si="5"/>
        <v>34020.000000000007</v>
      </c>
    </row>
    <row r="30" spans="1:13" s="26" customFormat="1" x14ac:dyDescent="0.25">
      <c r="A30" s="4">
        <v>11</v>
      </c>
      <c r="B30" s="30" t="s">
        <v>36</v>
      </c>
      <c r="C30" s="30" t="s">
        <v>40</v>
      </c>
      <c r="D30" s="31">
        <v>4000</v>
      </c>
      <c r="E30" s="25">
        <v>4.5</v>
      </c>
      <c r="F30" s="20">
        <v>4.3499999999999996</v>
      </c>
      <c r="G30" s="27">
        <v>4.45</v>
      </c>
      <c r="H30" s="27">
        <f t="shared" si="0"/>
        <v>4.4333333333333336</v>
      </c>
      <c r="I30" s="28">
        <f t="shared" si="1"/>
        <v>3</v>
      </c>
      <c r="J30" s="28">
        <f t="shared" si="2"/>
        <v>7.6376261582597541E-2</v>
      </c>
      <c r="K30" s="28">
        <f t="shared" si="3"/>
        <v>1.7227728176525761</v>
      </c>
      <c r="L30" s="28" t="str">
        <f t="shared" si="4"/>
        <v>ОДНОРОДНЫЕ</v>
      </c>
      <c r="M30" s="27">
        <f t="shared" si="5"/>
        <v>17733.333333333336</v>
      </c>
    </row>
    <row r="31" spans="1:13" s="22" customFormat="1" x14ac:dyDescent="0.25">
      <c r="A31" s="4">
        <v>12</v>
      </c>
      <c r="B31" s="30" t="s">
        <v>37</v>
      </c>
      <c r="C31" s="30" t="s">
        <v>40</v>
      </c>
      <c r="D31" s="31">
        <v>100</v>
      </c>
      <c r="E31" s="25">
        <v>16.2</v>
      </c>
      <c r="F31" s="20">
        <v>15.5</v>
      </c>
      <c r="G31" s="23">
        <v>16</v>
      </c>
      <c r="H31" s="23">
        <f t="shared" ref="H31:H35" si="6">AVERAGE(E31:G31)</f>
        <v>15.9</v>
      </c>
      <c r="I31" s="24">
        <f t="shared" ref="I31:I35" si="7" xml:space="preserve"> COUNT(E31:G31)</f>
        <v>3</v>
      </c>
      <c r="J31" s="24">
        <f t="shared" ref="J31:J35" si="8">STDEV(E31:G31)</f>
        <v>0.36055512754639862</v>
      </c>
      <c r="K31" s="24">
        <f t="shared" ref="K31:K35" si="9">J31/H31*100</f>
        <v>2.2676423116125699</v>
      </c>
      <c r="L31" s="24" t="str">
        <f t="shared" ref="L31:L35" si="10">IF(K31&lt;33,"ОДНОРОДНЫЕ","НЕОДНОРОДНЫЕ")</f>
        <v>ОДНОРОДНЫЕ</v>
      </c>
      <c r="M31" s="23">
        <f t="shared" ref="M31:M35" si="11">D31*H31</f>
        <v>1590</v>
      </c>
    </row>
    <row r="32" spans="1:13" s="22" customFormat="1" x14ac:dyDescent="0.25">
      <c r="A32" s="4">
        <v>13</v>
      </c>
      <c r="B32" s="30" t="s">
        <v>37</v>
      </c>
      <c r="C32" s="30" t="s">
        <v>40</v>
      </c>
      <c r="D32" s="31">
        <v>100</v>
      </c>
      <c r="E32" s="25">
        <v>16.2</v>
      </c>
      <c r="F32" s="20">
        <v>15.5</v>
      </c>
      <c r="G32" s="23">
        <v>16</v>
      </c>
      <c r="H32" s="23">
        <f t="shared" si="6"/>
        <v>15.9</v>
      </c>
      <c r="I32" s="24">
        <f t="shared" si="7"/>
        <v>3</v>
      </c>
      <c r="J32" s="24">
        <f t="shared" si="8"/>
        <v>0.36055512754639862</v>
      </c>
      <c r="K32" s="24">
        <f t="shared" si="9"/>
        <v>2.2676423116125699</v>
      </c>
      <c r="L32" s="24" t="str">
        <f t="shared" si="10"/>
        <v>ОДНОРОДНЫЕ</v>
      </c>
      <c r="M32" s="23">
        <f t="shared" si="11"/>
        <v>1590</v>
      </c>
    </row>
    <row r="33" spans="1:15" s="22" customFormat="1" x14ac:dyDescent="0.25">
      <c r="A33" s="4">
        <v>14</v>
      </c>
      <c r="B33" s="30" t="s">
        <v>38</v>
      </c>
      <c r="C33" s="30" t="s">
        <v>40</v>
      </c>
      <c r="D33" s="31">
        <v>10</v>
      </c>
      <c r="E33" s="25">
        <v>350</v>
      </c>
      <c r="F33" s="20">
        <v>325</v>
      </c>
      <c r="G33" s="23">
        <v>340</v>
      </c>
      <c r="H33" s="23">
        <f t="shared" si="6"/>
        <v>338.33333333333331</v>
      </c>
      <c r="I33" s="24">
        <f t="shared" si="7"/>
        <v>3</v>
      </c>
      <c r="J33" s="24">
        <f t="shared" si="8"/>
        <v>12.583057392117915</v>
      </c>
      <c r="K33" s="24">
        <f t="shared" si="9"/>
        <v>3.7191302636801726</v>
      </c>
      <c r="L33" s="24" t="str">
        <f t="shared" si="10"/>
        <v>ОДНОРОДНЫЕ</v>
      </c>
      <c r="M33" s="23">
        <f t="shared" si="11"/>
        <v>3383.333333333333</v>
      </c>
    </row>
    <row r="34" spans="1:15" s="22" customFormat="1" x14ac:dyDescent="0.25">
      <c r="A34" s="4">
        <v>15</v>
      </c>
      <c r="B34" s="30" t="s">
        <v>38</v>
      </c>
      <c r="C34" s="30" t="s">
        <v>40</v>
      </c>
      <c r="D34" s="31">
        <v>10</v>
      </c>
      <c r="E34" s="25">
        <v>385</v>
      </c>
      <c r="F34" s="20">
        <v>455</v>
      </c>
      <c r="G34" s="23">
        <v>365</v>
      </c>
      <c r="H34" s="23">
        <f t="shared" si="6"/>
        <v>401.66666666666669</v>
      </c>
      <c r="I34" s="24">
        <f t="shared" si="7"/>
        <v>3</v>
      </c>
      <c r="J34" s="24">
        <f t="shared" si="8"/>
        <v>47.258156262526086</v>
      </c>
      <c r="K34" s="24">
        <f t="shared" si="9"/>
        <v>11.765516081956701</v>
      </c>
      <c r="L34" s="24" t="str">
        <f t="shared" si="10"/>
        <v>ОДНОРОДНЫЕ</v>
      </c>
      <c r="M34" s="23">
        <f t="shared" si="11"/>
        <v>4016.666666666667</v>
      </c>
    </row>
    <row r="35" spans="1:15" s="22" customFormat="1" x14ac:dyDescent="0.25">
      <c r="A35" s="4">
        <v>16</v>
      </c>
      <c r="B35" s="30" t="s">
        <v>39</v>
      </c>
      <c r="C35" s="30" t="s">
        <v>40</v>
      </c>
      <c r="D35" s="31">
        <v>20</v>
      </c>
      <c r="E35" s="25">
        <v>198</v>
      </c>
      <c r="F35" s="20">
        <v>195</v>
      </c>
      <c r="G35" s="23">
        <v>200</v>
      </c>
      <c r="H35" s="23">
        <f t="shared" si="6"/>
        <v>197.66666666666666</v>
      </c>
      <c r="I35" s="24">
        <f t="shared" si="7"/>
        <v>3</v>
      </c>
      <c r="J35" s="24">
        <f t="shared" si="8"/>
        <v>2.5166114784235836</v>
      </c>
      <c r="K35" s="24">
        <f t="shared" si="9"/>
        <v>1.2731592639579681</v>
      </c>
      <c r="L35" s="24" t="str">
        <f t="shared" si="10"/>
        <v>ОДНОРОДНЫЕ</v>
      </c>
      <c r="M35" s="23">
        <f t="shared" si="11"/>
        <v>3953.333333333333</v>
      </c>
    </row>
    <row r="36" spans="1:15" ht="15.75" x14ac:dyDescent="0.25">
      <c r="A36" s="4"/>
      <c r="B36" s="7"/>
      <c r="C36" s="18"/>
      <c r="D36" s="19"/>
      <c r="E36" s="21">
        <f>SUMPRODUCT($D$20:$D$35,E20:E35)</f>
        <v>1001570</v>
      </c>
      <c r="F36" s="23">
        <f>SUMPRODUCT($D$20:$D$35,F20:F35)</f>
        <v>981730</v>
      </c>
      <c r="G36" s="23">
        <f>SUMPRODUCT($D$20:$D$35,G20:G35)</f>
        <v>993590</v>
      </c>
      <c r="H36" s="16"/>
      <c r="I36" s="13"/>
      <c r="J36" s="13"/>
      <c r="K36" s="13"/>
      <c r="L36" s="13"/>
      <c r="M36" s="3">
        <f>SUM(M20:M35)</f>
        <v>992296.66666666674</v>
      </c>
    </row>
    <row r="38" spans="1:15" x14ac:dyDescent="0.25">
      <c r="A38" s="39" t="s">
        <v>19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5" x14ac:dyDescent="0.25">
      <c r="A39" s="40" t="s">
        <v>18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5" ht="1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1:15" s="6" customFormat="1" ht="33.75" customHeight="1" x14ac:dyDescent="0.25">
      <c r="A41" s="35" t="s">
        <v>47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5"/>
      <c r="O41" s="5"/>
    </row>
    <row r="43" spans="1:15" x14ac:dyDescent="0.25">
      <c r="J43" s="10"/>
      <c r="K43" s="10"/>
    </row>
    <row r="47" spans="1:15" x14ac:dyDescent="0.25">
      <c r="L47" s="10"/>
    </row>
  </sheetData>
  <mergeCells count="18">
    <mergeCell ref="K18:K19"/>
    <mergeCell ref="L18:L19"/>
    <mergeCell ref="A18:A19"/>
    <mergeCell ref="B18:B19"/>
    <mergeCell ref="C18:D18"/>
    <mergeCell ref="E3:M3"/>
    <mergeCell ref="A41:M41"/>
    <mergeCell ref="A40:M40"/>
    <mergeCell ref="J12:K12"/>
    <mergeCell ref="B14:L14"/>
    <mergeCell ref="A38:M38"/>
    <mergeCell ref="A39:M39"/>
    <mergeCell ref="M18:M19"/>
    <mergeCell ref="A17:B17"/>
    <mergeCell ref="C17:D17"/>
    <mergeCell ref="H18:H19"/>
    <mergeCell ref="I18:I19"/>
    <mergeCell ref="J18:J19"/>
  </mergeCells>
  <conditionalFormatting sqref="L20:L36">
    <cfRule type="containsText" dxfId="5" priority="58" operator="containsText" text="НЕ">
      <formula>NOT(ISERROR(SEARCH("НЕ",L20)))</formula>
    </cfRule>
    <cfRule type="containsText" dxfId="4" priority="59" operator="containsText" text="ОДНОРОДНЫЕ">
      <formula>NOT(ISERROR(SEARCH("ОДНОРОДНЫЕ",L20)))</formula>
    </cfRule>
    <cfRule type="containsText" dxfId="3" priority="60" operator="containsText" text="НЕОДНОРОДНЫЕ">
      <formula>NOT(ISERROR(SEARCH("НЕОДНОРОДНЫЕ",L20)))</formula>
    </cfRule>
  </conditionalFormatting>
  <conditionalFormatting sqref="L20:L36">
    <cfRule type="containsText" dxfId="2" priority="55" operator="containsText" text="НЕОДНОРОДНЫЕ">
      <formula>NOT(ISERROR(SEARCH("НЕОДНОРОДНЫЕ",L20)))</formula>
    </cfRule>
    <cfRule type="containsText" dxfId="1" priority="56" operator="containsText" text="ОДНОРОДНЫЕ">
      <formula>NOT(ISERROR(SEARCH("ОДНОРОДНЫЕ",L20)))</formula>
    </cfRule>
    <cfRule type="containsText" dxfId="0" priority="57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2024-03-11T02:33:10Z</dcterms:modified>
</cp:coreProperties>
</file>