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L21" i="1"/>
  <c r="Q21" i="1" s="1"/>
  <c r="M21" i="1"/>
  <c r="N21" i="1"/>
  <c r="O20" i="1" l="1"/>
  <c r="P20" i="1" s="1"/>
  <c r="O21" i="1"/>
  <c r="P21" i="1" s="1"/>
  <c r="C17" i="1" l="1"/>
</calcChain>
</file>

<file path=xl/sharedStrings.xml><?xml version="1.0" encoding="utf-8"?>
<sst xmlns="http://schemas.openxmlformats.org/spreadsheetml/2006/main" count="49" uniqueCount="41">
  <si>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</si>
  <si>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</si>
  <si>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</si>
  <si>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</si>
  <si>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</si>
  <si>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</si>
  <si>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</si>
  <si>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</si>
  <si>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</si>
  <si>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</si>
  <si>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</si>
  <si>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</si>
  <si>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</si>
  <si>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</si>
  <si>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</si>
  <si>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</si>
  <si>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</si>
  <si>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</si>
  <si>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</si>
  <si>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</si>
  <si>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</si>
  <si>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</si>
  <si>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</si>
  <si>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</si>
  <si>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</si>
  <si>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</si>
  <si>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</si>
  <si>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</si>
  <si>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</si>
  <si>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</si>
  <si>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</si>
  <si>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</si>
  <si>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05.02.2024</t>
  </si>
  <si>
    <t>№ 044-24</t>
  </si>
  <si>
    <t>уп.</t>
  </si>
  <si>
    <t>Система электронного заказа "ФармКомандир"  24.02.2024</t>
  </si>
  <si>
    <t>КП вх.152/вс от 15.02.2024</t>
  </si>
  <si>
    <t>Начальная (максимальная) цена договора устанавливается в размере 1 669 563,33 руб. (один миллион шестьсот шестьдесят девять тысяч пятьсот шестьдесят три рубля тридцать три копейки)</t>
  </si>
  <si>
    <t>Инозин+никотинамид+рибофлавин+ янтарная кислота</t>
  </si>
  <si>
    <t>Этилметилгидроксипиридинасукцинат</t>
  </si>
  <si>
    <t>на поставку лекарственных препаратов для лечения нервной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</si>
</sst>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U17" sqref="U17"/>
    </sheetView>
  </sheetViews>
  <sheetFormatPr defaultRowHeight="15" x14ac:dyDescent="0.25"/>
  <cols>
    <col min="1" max="1" width="6.140625" style="11" bestFit="1" customWidth="1"/>
    <col min="2" max="2" width="34.85546875" style="1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17" t="s">
        <v>40</v>
      </c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25">
      <c r="G4" s="32"/>
      <c r="H4" s="32"/>
      <c r="I4" s="32"/>
      <c r="J4" s="32"/>
      <c r="K4" s="32"/>
      <c r="L4" s="32"/>
      <c r="M4" s="34"/>
      <c r="N4" s="34"/>
      <c r="O4" s="34"/>
      <c r="P4" s="34"/>
      <c r="Q4" s="5" t="s">
        <v>22</v>
      </c>
    </row>
    <row r="5" spans="2:17" x14ac:dyDescent="0.25">
      <c r="G5" s="32"/>
      <c r="H5" s="32"/>
      <c r="I5" s="32"/>
      <c r="J5" s="32"/>
      <c r="K5" s="32"/>
      <c r="L5" s="32"/>
      <c r="M5" s="34"/>
      <c r="N5" s="34"/>
      <c r="O5" s="34"/>
      <c r="P5" s="34"/>
      <c r="Q5" s="5" t="s">
        <v>21</v>
      </c>
    </row>
    <row r="6" spans="2:17" ht="14.45" customHeight="1" x14ac:dyDescent="0.25">
      <c r="G6" s="32"/>
      <c r="H6" s="32"/>
      <c r="I6" s="32"/>
      <c r="J6" s="32"/>
      <c r="K6" s="32"/>
      <c r="L6" s="32"/>
      <c r="M6" s="34"/>
      <c r="N6" s="34"/>
      <c r="O6" s="34"/>
      <c r="P6" s="34"/>
      <c r="Q6" s="5" t="s">
        <v>33</v>
      </c>
    </row>
    <row r="7" spans="2:17" s="34" customFormat="1" ht="14.45" customHeight="1" x14ac:dyDescent="0.25">
      <c r="E7" s="32"/>
      <c r="F7" s="32"/>
      <c r="G7" s="32"/>
      <c r="H7" s="32"/>
      <c r="I7" s="32"/>
      <c r="J7" s="32"/>
      <c r="K7" s="32"/>
      <c r="L7" s="32"/>
      <c r="Q7" s="5"/>
    </row>
    <row r="8" spans="2:17" x14ac:dyDescent="0.25">
      <c r="G8" s="32"/>
      <c r="H8" s="32"/>
      <c r="I8" s="32"/>
      <c r="J8" s="32"/>
      <c r="K8" s="32"/>
      <c r="L8" s="32"/>
      <c r="M8" s="34"/>
      <c r="N8" s="34"/>
      <c r="O8" s="34"/>
      <c r="P8" s="34"/>
      <c r="Q8" s="3" t="s">
        <v>13</v>
      </c>
    </row>
    <row r="9" spans="2:17" x14ac:dyDescent="0.25">
      <c r="Q9" s="33" t="s">
        <v>16</v>
      </c>
    </row>
    <row r="10" spans="2:17" x14ac:dyDescent="0.25">
      <c r="Q10" s="33" t="s">
        <v>14</v>
      </c>
    </row>
    <row r="12" spans="2:17" ht="28.9" customHeight="1" x14ac:dyDescent="0.25">
      <c r="N12" s="18" t="s">
        <v>30</v>
      </c>
      <c r="O12" s="18"/>
      <c r="P12" s="34"/>
      <c r="Q12" s="32" t="s">
        <v>31</v>
      </c>
    </row>
    <row r="14" spans="2:17" x14ac:dyDescent="0.25">
      <c r="B14" s="22" t="s">
        <v>15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2:17" hidden="1" x14ac:dyDescent="0.25"/>
    <row r="17" spans="1:19" ht="68.25" customHeight="1" x14ac:dyDescent="0.25">
      <c r="A17" s="26" t="s">
        <v>11</v>
      </c>
      <c r="B17" s="27"/>
      <c r="C17" s="28">
        <f>SUM(Q20:Q21)</f>
        <v>1669563.3333333335</v>
      </c>
      <c r="D17" s="27"/>
      <c r="E17" s="8" t="s">
        <v>36</v>
      </c>
      <c r="F17" s="8" t="s">
        <v>35</v>
      </c>
      <c r="G17" s="8" t="s">
        <v>35</v>
      </c>
      <c r="H17" s="8" t="s">
        <v>32</v>
      </c>
      <c r="I17" s="8"/>
      <c r="J17" s="8"/>
      <c r="K17" s="7"/>
      <c r="L17" s="12"/>
      <c r="M17" s="9"/>
      <c r="N17" s="9"/>
      <c r="O17" s="9"/>
      <c r="P17" s="9"/>
      <c r="Q17" s="12"/>
    </row>
    <row r="18" spans="1:19" ht="30" customHeight="1" x14ac:dyDescent="0.25">
      <c r="A18" s="15" t="s">
        <v>0</v>
      </c>
      <c r="B18" s="15" t="s">
        <v>1</v>
      </c>
      <c r="C18" s="15" t="s">
        <v>2</v>
      </c>
      <c r="D18" s="15"/>
      <c r="E18" s="8" t="s">
        <v>23</v>
      </c>
      <c r="F18" s="8" t="s">
        <v>24</v>
      </c>
      <c r="G18" s="8" t="s">
        <v>25</v>
      </c>
      <c r="H18" s="12" t="s">
        <v>26</v>
      </c>
      <c r="I18" s="12" t="s">
        <v>27</v>
      </c>
      <c r="J18" s="12" t="s">
        <v>28</v>
      </c>
      <c r="K18" s="12" t="s">
        <v>29</v>
      </c>
      <c r="L18" s="29" t="s">
        <v>12</v>
      </c>
      <c r="M18" s="15" t="s">
        <v>8</v>
      </c>
      <c r="N18" s="15" t="s">
        <v>9</v>
      </c>
      <c r="O18" s="15" t="s">
        <v>10</v>
      </c>
      <c r="P18" s="15" t="s">
        <v>6</v>
      </c>
      <c r="Q18" s="25" t="s">
        <v>7</v>
      </c>
    </row>
    <row r="19" spans="1:19" x14ac:dyDescent="0.25">
      <c r="A19" s="16"/>
      <c r="B19" s="16"/>
      <c r="C19" s="10" t="s">
        <v>3</v>
      </c>
      <c r="D19" s="10" t="s">
        <v>4</v>
      </c>
      <c r="E19" s="14" t="s">
        <v>5</v>
      </c>
      <c r="F19" s="14" t="s">
        <v>5</v>
      </c>
      <c r="G19" s="14" t="s">
        <v>5</v>
      </c>
      <c r="H19" s="14" t="s">
        <v>5</v>
      </c>
      <c r="I19" s="14" t="s">
        <v>5</v>
      </c>
      <c r="J19" s="14" t="s">
        <v>5</v>
      </c>
      <c r="K19" s="14" t="s">
        <v>5</v>
      </c>
      <c r="L19" s="30"/>
      <c r="M19" s="15"/>
      <c r="N19" s="15"/>
      <c r="O19" s="15"/>
      <c r="P19" s="15"/>
      <c r="Q19" s="25"/>
    </row>
    <row r="20" spans="1:19" ht="30" x14ac:dyDescent="0.25">
      <c r="A20" s="13">
        <v>1</v>
      </c>
      <c r="B20" s="35" t="s">
        <v>38</v>
      </c>
      <c r="C20" s="36" t="s">
        <v>34</v>
      </c>
      <c r="D20" s="31">
        <v>400</v>
      </c>
      <c r="E20" s="8">
        <v>1351.76</v>
      </c>
      <c r="F20" s="8">
        <v>1347.22</v>
      </c>
      <c r="G20" s="8">
        <v>1361.11</v>
      </c>
      <c r="H20" s="8"/>
      <c r="I20" s="14"/>
      <c r="J20" s="14"/>
      <c r="K20" s="14"/>
      <c r="L20" s="12">
        <f t="shared" ref="L20" si="0">AVERAGE(E20:K20)</f>
        <v>1353.3633333333335</v>
      </c>
      <c r="M20" s="9">
        <f t="shared" ref="M20" si="1" xml:space="preserve"> COUNT(E20:K20)</f>
        <v>3</v>
      </c>
      <c r="N20" s="9">
        <f t="shared" ref="N20" si="2">STDEV(E20:K20)</f>
        <v>7.0824454345467718</v>
      </c>
      <c r="O20" s="9">
        <f t="shared" ref="O20" si="3">N20/L20*100</f>
        <v>0.52332180576391929</v>
      </c>
      <c r="P20" s="9" t="str">
        <f t="shared" ref="P20" si="4">IF(O20&lt;33,"ОДНОРОДНЫЕ","НЕОДНОРОДНЫЕ")</f>
        <v>ОДНОРОДНЫЕ</v>
      </c>
      <c r="Q20" s="12">
        <f t="shared" ref="Q20" si="5">D20*L20</f>
        <v>541345.33333333337</v>
      </c>
    </row>
    <row r="21" spans="1:19" ht="30" x14ac:dyDescent="0.25">
      <c r="A21" s="13">
        <v>2</v>
      </c>
      <c r="B21" s="35" t="s">
        <v>39</v>
      </c>
      <c r="C21" s="36" t="s">
        <v>34</v>
      </c>
      <c r="D21" s="31">
        <v>2600</v>
      </c>
      <c r="E21" s="8">
        <v>367.3</v>
      </c>
      <c r="F21" s="8">
        <v>465.22</v>
      </c>
      <c r="G21" s="8">
        <v>469.27</v>
      </c>
      <c r="H21" s="8"/>
      <c r="I21" s="14"/>
      <c r="J21" s="14"/>
      <c r="K21" s="14"/>
      <c r="L21" s="12">
        <f t="shared" ref="L21" si="6">AVERAGE(E21:K21)</f>
        <v>433.93</v>
      </c>
      <c r="M21" s="9">
        <f t="shared" ref="M21" si="7" xml:space="preserve"> COUNT(E21:K21)</f>
        <v>3</v>
      </c>
      <c r="N21" s="9">
        <f t="shared" ref="N21" si="8">STDEV(E21:K21)</f>
        <v>57.738793717915478</v>
      </c>
      <c r="O21" s="9">
        <f t="shared" ref="O21" si="9">N21/L21*100</f>
        <v>13.306015651813766</v>
      </c>
      <c r="P21" s="9" t="str">
        <f t="shared" ref="P21" si="10">IF(O21&lt;33,"ОДНОРОДНЫЕ","НЕОДНОРОДНЫЕ")</f>
        <v>ОДНОРОДНЫЕ</v>
      </c>
      <c r="Q21" s="12">
        <f t="shared" ref="Q21" si="11">D21*L21</f>
        <v>1128218</v>
      </c>
    </row>
    <row r="22" spans="1:19" x14ac:dyDescent="0.25">
      <c r="E22" s="11"/>
      <c r="F22" s="11"/>
      <c r="G22" s="11"/>
      <c r="R22" s="6"/>
      <c r="S22" s="1"/>
    </row>
    <row r="23" spans="1:19" x14ac:dyDescent="0.25">
      <c r="A23" s="23" t="s">
        <v>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9" x14ac:dyDescent="0.25">
      <c r="A24" s="24" t="s">
        <v>17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9" ht="1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9" s="34" customFormat="1" x14ac:dyDescent="0.25">
      <c r="A26" s="19" t="s">
        <v>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"/>
      <c r="S26" s="2"/>
    </row>
    <row r="27" spans="1:19" x14ac:dyDescent="0.25">
      <c r="P27" s="6"/>
    </row>
    <row r="32" spans="1:19" x14ac:dyDescent="0.25">
      <c r="P32" s="6"/>
    </row>
  </sheetData>
  <mergeCells count="18">
    <mergeCell ref="A26:Q26"/>
    <mergeCell ref="A25:Q25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  <mergeCell ref="N12:O12"/>
  </mergeCells>
  <conditionalFormatting sqref="P20:P21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1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2024-03-04T11:15:15Z</dcterms:modified>
</cp:coreProperties>
</file>