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K25" i="1"/>
  <c r="J25" i="1"/>
  <c r="O25" i="1" s="1"/>
  <c r="M25" i="1" l="1"/>
  <c r="N25" i="1" s="1"/>
  <c r="L22" i="1"/>
  <c r="L23" i="1"/>
  <c r="L24" i="1"/>
  <c r="L26" i="1"/>
  <c r="L21" i="1"/>
  <c r="K22" i="1"/>
  <c r="K23" i="1"/>
  <c r="K24" i="1"/>
  <c r="K26" i="1"/>
  <c r="K21" i="1"/>
  <c r="J22" i="1"/>
  <c r="J23" i="1"/>
  <c r="J24" i="1"/>
  <c r="J26" i="1"/>
  <c r="J21" i="1"/>
  <c r="O21" i="1" s="1"/>
  <c r="M21" i="1" l="1"/>
  <c r="N21" i="1" s="1"/>
  <c r="H27" i="1"/>
  <c r="F27" i="1" l="1"/>
  <c r="G27" i="1"/>
  <c r="E27" i="1"/>
  <c r="O26" i="1"/>
  <c r="O24" i="1"/>
  <c r="O23" i="1"/>
  <c r="O22" i="1"/>
  <c r="C18" i="1" l="1"/>
  <c r="M23" i="1"/>
  <c r="N23" i="1" s="1"/>
  <c r="M24" i="1"/>
  <c r="N24" i="1" s="1"/>
  <c r="M22" i="1"/>
  <c r="N22" i="1" s="1"/>
  <c r="M26" i="1"/>
  <c r="N26" i="1" s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<sst xmlns="http://schemas.openxmlformats.org/spreadsheetml/2006/main" count="52" uniqueCount="43">
  <si>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</si>
  <si>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</si>
  <si>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</si>
  <si>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</si>
  <si>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</si>
  <si>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</si>
  <si>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</si>
  <si>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</si>
  <si>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</si>
  <si>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</si>
  <si>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</si>
  <si>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</si>
  <si>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</si>
  <si>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</si>
  <si>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</si>
  <si>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</si>
  <si>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</si>
  <si>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</si>
  <si>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</si>
  <si>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</si>
  <si>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</si>
  <si>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</si>
  <si>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</si>
  <si>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</si>
  <si>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</si>
  <si>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</si>
  <si>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</si>
  <si>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Источник № 1</t>
  </si>
  <si>
    <t>Источник № 2</t>
  </si>
  <si>
    <t>Источник № 3</t>
  </si>
  <si>
    <t>№ 112-24</t>
  </si>
  <si>
    <t>на поставку моющих средств (мыло) путем запроса котировок</t>
  </si>
  <si>
    <t xml:space="preserve">Мыло хозяйственное </t>
  </si>
  <si>
    <t>Мыло туалетное детское</t>
  </si>
  <si>
    <t>Мыло жидкое</t>
  </si>
  <si>
    <t>Жидкое мыло Торг S1 или эквивалент</t>
  </si>
  <si>
    <t>Мыло – пена Торг S4 или эквивалент</t>
  </si>
  <si>
    <t>шт</t>
  </si>
  <si>
    <t>флакон</t>
  </si>
  <si>
    <t>Начальная (максимальная) цена договора устанавливается в размере 446328,60 руб. (четыреста сорок шесть тысяч триста двадцать восемь рублей шестьдесят копеек)</t>
  </si>
  <si>
    <t>КП вх. 1094 от 16.05.2024</t>
  </si>
  <si>
    <t>КП вх. 1096 от 16.05.2024</t>
  </si>
  <si>
    <t>КП вх. 1097 от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</si>
</sst>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zoomScale="85" zoomScaleNormal="85" zoomScalePageLayoutView="70" workbookViewId="0">
      <selection activeCell="G18" sqref="E18:G18"/>
    </sheetView>
  </sheetViews>
  <sheetFormatPr defaultRowHeight="15" x14ac:dyDescent="0.25"/>
  <cols>
    <col min="1" max="1" width="6.140625" style="2" bestFit="1" customWidth="1"/>
    <col min="2" max="2" width="33.5703125" style="2" customWidth="1"/>
    <col min="3" max="3" width="9.7109375" style="2" customWidth="1"/>
    <col min="4" max="4" width="7.14062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7" t="s">
        <v>23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7" t="s">
        <v>24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7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7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7" t="s">
        <v>25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7" t="s">
        <v>26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7" t="s">
        <v>30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6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7" t="s">
        <v>13</v>
      </c>
    </row>
    <row r="10" spans="1:15" s="6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8" t="s">
        <v>18</v>
      </c>
    </row>
    <row r="11" spans="1:15" s="6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8" t="s">
        <v>14</v>
      </c>
    </row>
    <row r="12" spans="1:15" s="6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6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6" t="s">
        <v>17</v>
      </c>
      <c r="M13" s="36"/>
      <c r="N13" s="13"/>
      <c r="O13" s="4" t="s">
        <v>15</v>
      </c>
    </row>
    <row r="14" spans="1:1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4"/>
    </row>
    <row r="15" spans="1:15" x14ac:dyDescent="0.25">
      <c r="A15" s="13"/>
      <c r="B15" s="36" t="s">
        <v>16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4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5" customFormat="1" ht="30" x14ac:dyDescent="0.25">
      <c r="A18" s="40" t="s">
        <v>11</v>
      </c>
      <c r="B18" s="41"/>
      <c r="C18" s="42">
        <f>SUM(O21:O26)</f>
        <v>446328.6</v>
      </c>
      <c r="D18" s="41"/>
      <c r="E18" s="32" t="s">
        <v>40</v>
      </c>
      <c r="F18" s="32" t="s">
        <v>41</v>
      </c>
      <c r="G18" s="32" t="s">
        <v>42</v>
      </c>
      <c r="H18" s="27"/>
      <c r="I18" s="14"/>
      <c r="J18" s="14"/>
      <c r="K18" s="11"/>
      <c r="L18" s="11"/>
      <c r="M18" s="11"/>
      <c r="N18" s="11"/>
      <c r="O18" s="14"/>
    </row>
    <row r="19" spans="1:17" s="5" customFormat="1" x14ac:dyDescent="0.25">
      <c r="A19" s="33" t="s">
        <v>0</v>
      </c>
      <c r="B19" s="33" t="s">
        <v>1</v>
      </c>
      <c r="C19" s="33" t="s">
        <v>2</v>
      </c>
      <c r="D19" s="33"/>
      <c r="E19" s="14" t="s">
        <v>27</v>
      </c>
      <c r="F19" s="14" t="s">
        <v>28</v>
      </c>
      <c r="G19" s="14" t="s">
        <v>29</v>
      </c>
      <c r="H19" s="14" t="s">
        <v>19</v>
      </c>
      <c r="I19" s="14" t="s">
        <v>20</v>
      </c>
      <c r="J19" s="43" t="s">
        <v>12</v>
      </c>
      <c r="K19" s="33" t="s">
        <v>8</v>
      </c>
      <c r="L19" s="33" t="s">
        <v>9</v>
      </c>
      <c r="M19" s="33" t="s">
        <v>10</v>
      </c>
      <c r="N19" s="33" t="s">
        <v>6</v>
      </c>
      <c r="O19" s="39" t="s">
        <v>7</v>
      </c>
    </row>
    <row r="20" spans="1:17" s="5" customFormat="1" ht="30" x14ac:dyDescent="0.25">
      <c r="A20" s="34"/>
      <c r="B20" s="34"/>
      <c r="C20" s="12" t="s">
        <v>3</v>
      </c>
      <c r="D20" s="12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4"/>
      <c r="K20" s="33"/>
      <c r="L20" s="33"/>
      <c r="M20" s="33"/>
      <c r="N20" s="33"/>
      <c r="O20" s="39"/>
    </row>
    <row r="21" spans="1:17" s="5" customFormat="1" x14ac:dyDescent="0.25">
      <c r="A21" s="18">
        <v>1</v>
      </c>
      <c r="B21" s="28" t="s">
        <v>32</v>
      </c>
      <c r="C21" s="29" t="s">
        <v>37</v>
      </c>
      <c r="D21" s="29">
        <v>2110</v>
      </c>
      <c r="E21" s="25">
        <v>35</v>
      </c>
      <c r="F21" s="24">
        <v>40</v>
      </c>
      <c r="G21" s="24">
        <v>38</v>
      </c>
      <c r="H21" s="24"/>
      <c r="I21" s="20"/>
      <c r="J21" s="20">
        <f>ROUNDDOWN(AVERAGE(E21:G21),2)</f>
        <v>37.659999999999997</v>
      </c>
      <c r="K21" s="21">
        <f>COUNT(E21:G21)</f>
        <v>3</v>
      </c>
      <c r="L21" s="21">
        <f>STDEV(E21:G21)</f>
        <v>2.5166114784235831</v>
      </c>
      <c r="M21" s="21">
        <f>L21/J21*100</f>
        <v>6.6824521466372371</v>
      </c>
      <c r="N21" s="21" t="str">
        <f>IF(M21&lt;33,"ОДНОРОДНЫЕ","НЕОДНОРОДНЫЕ")</f>
        <v>ОДНОРОДНЫЕ</v>
      </c>
      <c r="O21" s="20">
        <f>D21*J21</f>
        <v>79462.599999999991</v>
      </c>
    </row>
    <row r="22" spans="1:17" s="5" customFormat="1" x14ac:dyDescent="0.25">
      <c r="A22" s="18">
        <v>2</v>
      </c>
      <c r="B22" s="28" t="s">
        <v>33</v>
      </c>
      <c r="C22" s="29" t="s">
        <v>37</v>
      </c>
      <c r="D22" s="29">
        <v>212</v>
      </c>
      <c r="E22" s="25">
        <v>45</v>
      </c>
      <c r="F22" s="24">
        <v>50</v>
      </c>
      <c r="G22" s="24">
        <v>49</v>
      </c>
      <c r="H22" s="24"/>
      <c r="I22" s="20"/>
      <c r="J22" s="27">
        <f t="shared" ref="J22:J26" si="0">ROUNDDOWN(AVERAGE(E22:G22),2)</f>
        <v>48</v>
      </c>
      <c r="K22" s="26">
        <f t="shared" ref="K22:K26" si="1">COUNT(E22:G22)</f>
        <v>3</v>
      </c>
      <c r="L22" s="26">
        <f t="shared" ref="L22:L26" si="2">STDEV(E22:G22)</f>
        <v>2.6457513110645907</v>
      </c>
      <c r="M22" s="21">
        <f t="shared" ref="M22:M26" si="3">L22/J22*100</f>
        <v>5.5119818980512303</v>
      </c>
      <c r="N22" s="21" t="str">
        <f t="shared" ref="N22:N26" si="4">IF(M22&lt;33,"ОДНОРОДНЫЕ","НЕОДНОРОДНЫЕ")</f>
        <v>ОДНОРОДНЫЕ</v>
      </c>
      <c r="O22" s="20">
        <f t="shared" ref="O22:O24" si="5">D22*J22</f>
        <v>10176</v>
      </c>
    </row>
    <row r="23" spans="1:17" s="5" customFormat="1" x14ac:dyDescent="0.25">
      <c r="A23" s="18">
        <v>3</v>
      </c>
      <c r="B23" s="28" t="s">
        <v>34</v>
      </c>
      <c r="C23" s="29" t="s">
        <v>38</v>
      </c>
      <c r="D23" s="29">
        <v>1040</v>
      </c>
      <c r="E23" s="25">
        <v>60</v>
      </c>
      <c r="F23" s="24">
        <v>70</v>
      </c>
      <c r="G23" s="24">
        <v>68</v>
      </c>
      <c r="H23" s="24"/>
      <c r="I23" s="20"/>
      <c r="J23" s="27">
        <f t="shared" si="0"/>
        <v>66</v>
      </c>
      <c r="K23" s="26">
        <f t="shared" si="1"/>
        <v>3</v>
      </c>
      <c r="L23" s="26">
        <f t="shared" si="2"/>
        <v>5.2915026221291814</v>
      </c>
      <c r="M23" s="21">
        <f t="shared" si="3"/>
        <v>8.0174282153472447</v>
      </c>
      <c r="N23" s="21" t="str">
        <f t="shared" si="4"/>
        <v>ОДНОРОДНЫЕ</v>
      </c>
      <c r="O23" s="20">
        <f t="shared" si="5"/>
        <v>68640</v>
      </c>
    </row>
    <row r="24" spans="1:17" s="5" customFormat="1" x14ac:dyDescent="0.25">
      <c r="A24" s="18">
        <v>4</v>
      </c>
      <c r="B24" s="28" t="s">
        <v>34</v>
      </c>
      <c r="C24" s="29" t="s">
        <v>37</v>
      </c>
      <c r="D24" s="29">
        <v>520</v>
      </c>
      <c r="E24" s="25">
        <v>240</v>
      </c>
      <c r="F24" s="24">
        <v>280</v>
      </c>
      <c r="G24" s="24">
        <v>272</v>
      </c>
      <c r="H24" s="24"/>
      <c r="I24" s="20"/>
      <c r="J24" s="27">
        <f t="shared" si="0"/>
        <v>264</v>
      </c>
      <c r="K24" s="26">
        <f t="shared" si="1"/>
        <v>3</v>
      </c>
      <c r="L24" s="26">
        <f t="shared" si="2"/>
        <v>21.166010488516726</v>
      </c>
      <c r="M24" s="21">
        <f t="shared" si="3"/>
        <v>8.0174282153472447</v>
      </c>
      <c r="N24" s="21" t="str">
        <f t="shared" si="4"/>
        <v>ОДНОРОДНЫЕ</v>
      </c>
      <c r="O24" s="20">
        <f t="shared" si="5"/>
        <v>137280</v>
      </c>
    </row>
    <row r="25" spans="1:17" s="5" customFormat="1" ht="30" x14ac:dyDescent="0.25">
      <c r="A25" s="18">
        <v>5</v>
      </c>
      <c r="B25" s="28" t="s">
        <v>35</v>
      </c>
      <c r="C25" s="29" t="s">
        <v>37</v>
      </c>
      <c r="D25" s="29">
        <v>70</v>
      </c>
      <c r="E25" s="25">
        <v>560</v>
      </c>
      <c r="F25" s="30">
        <v>600</v>
      </c>
      <c r="G25" s="30">
        <v>583</v>
      </c>
      <c r="H25" s="30"/>
      <c r="I25" s="30"/>
      <c r="J25" s="30">
        <f t="shared" ref="J25" si="6">ROUNDDOWN(AVERAGE(E25:G25),2)</f>
        <v>581</v>
      </c>
      <c r="K25" s="31">
        <f t="shared" ref="K25" si="7">COUNT(E25:G25)</f>
        <v>3</v>
      </c>
      <c r="L25" s="31">
        <f t="shared" ref="L25" si="8">STDEV(E25:G25)</f>
        <v>20.074859899884732</v>
      </c>
      <c r="M25" s="31">
        <f t="shared" ref="M25" si="9">L25/J25*100</f>
        <v>3.4552254560903153</v>
      </c>
      <c r="N25" s="31" t="str">
        <f t="shared" ref="N25" si="10">IF(M25&lt;33,"ОДНОРОДНЫЕ","НЕОДНОРОДНЫЕ")</f>
        <v>ОДНОРОДНЫЕ</v>
      </c>
      <c r="O25" s="30">
        <f>D25*J25</f>
        <v>40670</v>
      </c>
    </row>
    <row r="26" spans="1:17" s="5" customFormat="1" ht="30" x14ac:dyDescent="0.25">
      <c r="A26" s="18">
        <v>6</v>
      </c>
      <c r="B26" s="28" t="s">
        <v>36</v>
      </c>
      <c r="C26" s="29" t="s">
        <v>37</v>
      </c>
      <c r="D26" s="29">
        <v>100</v>
      </c>
      <c r="E26" s="25">
        <v>1000</v>
      </c>
      <c r="F26" s="24">
        <v>1200</v>
      </c>
      <c r="G26" s="24">
        <v>1103</v>
      </c>
      <c r="H26" s="24"/>
      <c r="I26" s="20"/>
      <c r="J26" s="27">
        <f t="shared" si="0"/>
        <v>1101</v>
      </c>
      <c r="K26" s="26">
        <f t="shared" si="1"/>
        <v>3</v>
      </c>
      <c r="L26" s="26">
        <f t="shared" si="2"/>
        <v>100.01499887516871</v>
      </c>
      <c r="M26" s="21">
        <f t="shared" si="3"/>
        <v>9.0840144300789039</v>
      </c>
      <c r="N26" s="21" t="str">
        <f t="shared" si="4"/>
        <v>ОДНОРОДНЫЕ</v>
      </c>
      <c r="O26" s="20">
        <f>D26*J26</f>
        <v>110100</v>
      </c>
    </row>
    <row r="27" spans="1:17" s="5" customFormat="1" x14ac:dyDescent="0.25">
      <c r="A27" s="11"/>
      <c r="B27" s="15"/>
      <c r="C27" s="16"/>
      <c r="D27" s="19"/>
      <c r="E27" s="14">
        <f>SUMPRODUCT($D$21:$D$26,E21:E26)</f>
        <v>409790</v>
      </c>
      <c r="F27" s="20">
        <f>SUMPRODUCT($D$21:$D$26,F21:F26)</f>
        <v>475400</v>
      </c>
      <c r="G27" s="20">
        <f>SUMPRODUCT($D$21:$D$26,G21:G26)</f>
        <v>453838</v>
      </c>
      <c r="H27" s="24">
        <f>SUMPRODUCT($D$21:$D$26,H21:H26)</f>
        <v>0</v>
      </c>
      <c r="I27" s="14"/>
      <c r="J27" s="14"/>
      <c r="K27" s="11"/>
      <c r="L27" s="11"/>
      <c r="M27" s="11"/>
      <c r="N27" s="11"/>
      <c r="O27" s="14"/>
    </row>
    <row r="28" spans="1:17" s="6" customFormat="1" x14ac:dyDescent="0.25">
      <c r="A28" s="13"/>
      <c r="B28" s="13"/>
      <c r="C28" s="13"/>
      <c r="D28" s="13"/>
      <c r="E28" s="4"/>
      <c r="F28" s="4"/>
      <c r="G28" s="4"/>
      <c r="H28" s="4"/>
      <c r="I28" s="4"/>
      <c r="J28" s="4"/>
      <c r="K28" s="13"/>
      <c r="L28" s="13"/>
      <c r="M28" s="13"/>
      <c r="N28" s="13"/>
      <c r="O28" s="4"/>
    </row>
    <row r="29" spans="1:17" s="9" customFormat="1" x14ac:dyDescent="0.25">
      <c r="A29" s="37" t="s">
        <v>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23"/>
    </row>
    <row r="30" spans="1:17" s="9" customFormat="1" x14ac:dyDescent="0.25">
      <c r="A30" s="38" t="s">
        <v>21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7" s="9" customFormat="1" ht="1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7" s="9" customFormat="1" x14ac:dyDescent="0.25">
      <c r="A32" s="35" t="s">
        <v>39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10"/>
      <c r="Q32" s="10"/>
    </row>
    <row r="36" spans="13:14" x14ac:dyDescent="0.25">
      <c r="M36" s="22"/>
    </row>
    <row r="38" spans="13:14" x14ac:dyDescent="0.25">
      <c r="N38" s="22"/>
    </row>
    <row r="39" spans="13:14" x14ac:dyDescent="0.25">
      <c r="M39" s="22"/>
    </row>
  </sheetData>
  <mergeCells count="17">
    <mergeCell ref="A19:A20"/>
    <mergeCell ref="B19:B20"/>
    <mergeCell ref="C19:D19"/>
    <mergeCell ref="A32:O32"/>
    <mergeCell ref="L13:M13"/>
    <mergeCell ref="B15:N15"/>
    <mergeCell ref="A29:O29"/>
    <mergeCell ref="A30:O30"/>
    <mergeCell ref="A31:O31"/>
    <mergeCell ref="O19:O20"/>
    <mergeCell ref="A18:B18"/>
    <mergeCell ref="C18:D18"/>
    <mergeCell ref="J19:J20"/>
    <mergeCell ref="K19:K20"/>
    <mergeCell ref="L19:L20"/>
    <mergeCell ref="M19:M20"/>
    <mergeCell ref="N19:N20"/>
  </mergeCells>
  <conditionalFormatting sqref="N27">
    <cfRule type="containsText" dxfId="29" priority="100" operator="containsText" text="НЕ">
      <formula>NOT(ISERROR(SEARCH("НЕ",N27)))</formula>
    </cfRule>
    <cfRule type="containsText" dxfId="28" priority="101" operator="containsText" text="ОДНОРОДНЫЕ">
      <formula>NOT(ISERROR(SEARCH("ОДНОРОДНЫЕ",N27)))</formula>
    </cfRule>
    <cfRule type="containsText" dxfId="27" priority="102" operator="containsText" text="НЕОДНОРОДНЫЕ">
      <formula>NOT(ISERROR(SEARCH("НЕОДНОРОДНЫЕ",N27)))</formula>
    </cfRule>
  </conditionalFormatting>
  <conditionalFormatting sqref="N27">
    <cfRule type="containsText" dxfId="26" priority="97" operator="containsText" text="НЕОДНОРОДНЫЕ">
      <formula>NOT(ISERROR(SEARCH("НЕОДНОРОДНЫЕ",N27)))</formula>
    </cfRule>
    <cfRule type="containsText" dxfId="25" priority="98" operator="containsText" text="ОДНОРОДНЫЕ">
      <formula>NOT(ISERROR(SEARCH("ОДНОРОДНЫЕ",N27)))</formula>
    </cfRule>
    <cfRule type="containsText" dxfId="24" priority="99" operator="containsText" text="НЕОДНОРОДНЫЕ">
      <formula>NOT(ISERROR(SEARCH("НЕОДНОРОДНЫЕ",N27)))</formula>
    </cfRule>
  </conditionalFormatting>
  <conditionalFormatting sqref="N23:N24 N26">
    <cfRule type="containsText" dxfId="23" priority="52" operator="containsText" text="НЕ">
      <formula>NOT(ISERROR(SEARCH("НЕ",N23)))</formula>
    </cfRule>
    <cfRule type="containsText" dxfId="22" priority="53" operator="containsText" text="ОДНОРОДНЫЕ">
      <formula>NOT(ISERROR(SEARCH("ОДНОРОДНЫЕ",N23)))</formula>
    </cfRule>
    <cfRule type="containsText" dxfId="21" priority="54" operator="containsText" text="НЕОДНОРОДНЫЕ">
      <formula>NOT(ISERROR(SEARCH("НЕОДНОРОДНЫЕ",N23)))</formula>
    </cfRule>
  </conditionalFormatting>
  <conditionalFormatting sqref="N23:N24 N26">
    <cfRule type="containsText" dxfId="20" priority="49" operator="containsText" text="НЕОДНОРОДНЫЕ">
      <formula>NOT(ISERROR(SEARCH("НЕОДНОРОДНЫЕ",N23)))</formula>
    </cfRule>
    <cfRule type="containsText" dxfId="19" priority="50" operator="containsText" text="ОДНОРОДНЫЕ">
      <formula>NOT(ISERROR(SEARCH("ОДНОРОДНЫЕ",N23)))</formula>
    </cfRule>
    <cfRule type="containsText" dxfId="18" priority="51" operator="containsText" text="НЕОДНОРОДНЫЕ">
      <formula>NOT(ISERROR(SEARCH("НЕОДНОРОДНЫЕ",N23)))</formula>
    </cfRule>
  </conditionalFormatting>
  <conditionalFormatting sqref="N22">
    <cfRule type="containsText" dxfId="17" priority="46" operator="containsText" text="НЕ">
      <formula>NOT(ISERROR(SEARCH("НЕ",N22)))</formula>
    </cfRule>
    <cfRule type="containsText" dxfId="16" priority="47" operator="containsText" text="ОДНОРОДНЫЕ">
      <formula>NOT(ISERROR(SEARCH("ОДНОРОДНЫЕ",N22)))</formula>
    </cfRule>
    <cfRule type="containsText" dxfId="15" priority="48" operator="containsText" text="НЕОДНОРОДНЫЕ">
      <formula>NOT(ISERROR(SEARCH("НЕОДНОРОДНЫЕ",N22)))</formula>
    </cfRule>
  </conditionalFormatting>
  <conditionalFormatting sqref="N22">
    <cfRule type="containsText" dxfId="14" priority="43" operator="containsText" text="НЕОДНОРОДНЫЕ">
      <formula>NOT(ISERROR(SEARCH("НЕОДНОРОДНЫЕ",N22)))</formula>
    </cfRule>
    <cfRule type="containsText" dxfId="13" priority="44" operator="containsText" text="ОДНОРОДНЫЕ">
      <formula>NOT(ISERROR(SEARCH("ОДНОРОДНЫЕ",N22)))</formula>
    </cfRule>
    <cfRule type="containsText" dxfId="12" priority="45" operator="containsText" text="НЕОДНОРОДНЫЕ">
      <formula>NOT(ISERROR(SEARCH("НЕОДНОРОДНЫЕ",N22)))</formula>
    </cfRule>
  </conditionalFormatting>
  <conditionalFormatting sqref="N21">
    <cfRule type="containsText" dxfId="11" priority="40" operator="containsText" text="НЕ">
      <formula>NOT(ISERROR(SEARCH("НЕ",N21)))</formula>
    </cfRule>
    <cfRule type="containsText" dxfId="10" priority="41" operator="containsText" text="ОДНОРОДНЫЕ">
      <formula>NOT(ISERROR(SEARCH("ОДНОРОДНЫЕ",N21)))</formula>
    </cfRule>
    <cfRule type="containsText" dxfId="9" priority="42" operator="containsText" text="НЕОДНОРОДНЫЕ">
      <formula>NOT(ISERROR(SEARCH("НЕОДНОРОДНЫЕ",N21)))</formula>
    </cfRule>
  </conditionalFormatting>
  <conditionalFormatting sqref="N21">
    <cfRule type="containsText" dxfId="8" priority="37" operator="containsText" text="НЕОДНОРОДНЫЕ">
      <formula>NOT(ISERROR(SEARCH("НЕОДНОРОДНЫЕ",N21)))</formula>
    </cfRule>
    <cfRule type="containsText" dxfId="7" priority="38" operator="containsText" text="ОДНОРОДНЫЕ">
      <formula>NOT(ISERROR(SEARCH("ОДНОРОДНЫЕ",N21)))</formula>
    </cfRule>
    <cfRule type="containsText" dxfId="6" priority="39" operator="containsText" text="НЕОДНОРОДНЫЕ">
      <formula>NOT(ISERROR(SEARCH("НЕОДНОРОДНЫЕ",N21)))</formula>
    </cfRule>
  </conditionalFormatting>
  <conditionalFormatting sqref="N25">
    <cfRule type="containsText" dxfId="5" priority="4" operator="containsText" text="НЕ">
      <formula>NOT(ISERROR(SEARCH("НЕ",N25)))</formula>
    </cfRule>
    <cfRule type="containsText" dxfId="4" priority="5" operator="containsText" text="ОДНОРОДНЫЕ">
      <formula>NOT(ISERROR(SEARCH("ОДНОРОДНЫЕ",N25)))</formula>
    </cfRule>
    <cfRule type="containsText" dxfId="3" priority="6" operator="containsText" text="НЕОДНОРОДНЫЕ">
      <formula>NOT(ISERROR(SEARCH("НЕОДНОРОДНЫЕ",N25)))</formula>
    </cfRule>
  </conditionalFormatting>
  <conditionalFormatting sqref="N25">
    <cfRule type="containsText" dxfId="2" priority="1" operator="containsText" text="НЕОДНОРОДНЫЕ">
      <formula>NOT(ISERROR(SEARCH("НЕОДНОРОДНЫЕ",N25)))</formula>
    </cfRule>
    <cfRule type="containsText" dxfId="1" priority="2" operator="containsText" text="ОДНОРОДНЫЕ">
      <formula>NOT(ISERROR(SEARCH("ОДНОРОДНЫЕ",N25)))</formula>
    </cfRule>
    <cfRule type="containsText" dxfId="0" priority="3" operator="containsText" text="НЕОДНОРОДНЫЕ">
      <formula>NOT(ISERROR(SEARCH("НЕОДНОРОДНЫЕ",N25)))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2024-05-16T05:27:17Z</dcterms:modified>
</cp:coreProperties>
</file>