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895" windowHeight="9975"/>
  </bookViews>
  <sheets>
    <sheet name="Коридор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X29" i="2" l="1"/>
  <c r="X27" i="2"/>
  <c r="T29" i="2"/>
  <c r="T27" i="2"/>
  <c r="R24" i="2"/>
  <c r="S24" i="2" s="1"/>
  <c r="R25" i="2"/>
  <c r="V25" i="2" s="1"/>
  <c r="R26" i="2"/>
  <c r="S26" i="2" s="1"/>
  <c r="R23" i="2"/>
  <c r="S23" i="2" s="1"/>
  <c r="L24" i="2"/>
  <c r="L25" i="2"/>
  <c r="L27" i="2"/>
  <c r="L28" i="2"/>
  <c r="L29" i="2"/>
  <c r="L26" i="2"/>
  <c r="L23" i="2"/>
  <c r="D30" i="2"/>
  <c r="H25" i="2"/>
  <c r="H27" i="2"/>
  <c r="H28" i="2"/>
  <c r="H29" i="2"/>
  <c r="H26" i="2"/>
  <c r="H23" i="2"/>
  <c r="H24" i="2"/>
  <c r="C26" i="2"/>
  <c r="C29" i="2"/>
  <c r="U29" i="2" s="1"/>
  <c r="C28" i="2"/>
  <c r="C27" i="2"/>
  <c r="C25" i="2"/>
  <c r="W25" i="2" s="1"/>
  <c r="C24" i="2"/>
  <c r="C23" i="2"/>
  <c r="M27" i="2" l="1"/>
  <c r="X30" i="2"/>
  <c r="M23" i="2"/>
  <c r="M24" i="2"/>
  <c r="T30" i="2"/>
  <c r="V26" i="2"/>
  <c r="W24" i="2"/>
  <c r="S25" i="2"/>
  <c r="V23" i="2"/>
  <c r="V24" i="2"/>
  <c r="U27" i="2"/>
  <c r="U30" i="2" s="1"/>
  <c r="M26" i="2"/>
  <c r="M29" i="2"/>
  <c r="M28" i="2"/>
  <c r="H30" i="2"/>
  <c r="W23" i="2"/>
  <c r="R30" i="2"/>
  <c r="C30" i="2"/>
  <c r="W26" i="2"/>
  <c r="M25" i="2"/>
  <c r="L30" i="2"/>
  <c r="N25" i="2" l="1"/>
  <c r="Q25" i="2" s="1"/>
  <c r="N24" i="2"/>
  <c r="Q24" i="2" s="1"/>
  <c r="N28" i="2"/>
  <c r="O28" i="2" s="1"/>
  <c r="P28" i="2" s="1"/>
  <c r="N23" i="2"/>
  <c r="Q23" i="2"/>
  <c r="Q29" i="2"/>
  <c r="N29" i="2"/>
  <c r="O29" i="2" s="1"/>
  <c r="P29" i="2" s="1"/>
  <c r="N26" i="2"/>
  <c r="O26" i="2" s="1"/>
  <c r="P26" i="2" s="1"/>
  <c r="N27" i="2"/>
  <c r="O27" i="2" s="1"/>
  <c r="P27" i="2" s="1"/>
  <c r="O25" i="2"/>
  <c r="P25" i="2" s="1"/>
  <c r="O24" i="2"/>
  <c r="P24" i="2" s="1"/>
  <c r="M30" i="2"/>
  <c r="O23" i="2"/>
  <c r="P23" i="2" s="1"/>
  <c r="W30" i="2"/>
  <c r="S30" i="2"/>
  <c r="V30" i="2"/>
  <c r="N30" i="2" l="1"/>
  <c r="Q30" i="2" s="1"/>
  <c r="Q26" i="2"/>
  <c r="Q28" i="2"/>
  <c r="Q27" i="2"/>
  <c r="O30" i="2"/>
  <c r="P30" i="2" s="1"/>
</calcChain>
</file>

<file path=xl/sharedStrings.xml><?xml version="1.0" encoding="utf-8"?>
<sst xmlns="http://schemas.openxmlformats.org/spreadsheetml/2006/main" count="40" uniqueCount="36">
  <si>
    <t>Высота помещений (м.)</t>
  </si>
  <si>
    <t>Проемы</t>
  </si>
  <si>
    <t>Двери</t>
  </si>
  <si>
    <t>Окна</t>
  </si>
  <si>
    <t>Высота (м.)</t>
  </si>
  <si>
    <t>Ширина (м.)</t>
  </si>
  <si>
    <t>Кол-во (шт.)</t>
  </si>
  <si>
    <t>Общая площадь (м2)</t>
  </si>
  <si>
    <t>Общая площадь стен без проемов (м2)</t>
  </si>
  <si>
    <t>№ п/п (помещения)</t>
  </si>
  <si>
    <t xml:space="preserve">ИТОГО: </t>
  </si>
  <si>
    <t>Периметр помещений (м)</t>
  </si>
  <si>
    <t>Площадь помещения (м2)</t>
  </si>
  <si>
    <t>Стены</t>
  </si>
  <si>
    <t>Полы</t>
  </si>
  <si>
    <t>Разборка плинтусов: деревянных и из пластмассовых материалов</t>
  </si>
  <si>
    <t>Состаивил:   инженер-сметчик</t>
  </si>
  <si>
    <t>Бучнева Е.В.</t>
  </si>
  <si>
    <t>Ведомость отделки на Текущий ремонт поликлиники ОГАУЗ «ИГКБ №8», расположенного по адресу: г. Иркутск, ул. Баумана, 214а (каб. 309-310)</t>
  </si>
  <si>
    <t>Разборка плинтусов: цементных и из керамической плитки</t>
  </si>
  <si>
    <t>Разборка покрытий полов: из керамических плиток</t>
  </si>
  <si>
    <t>Разборка покрытий полов: цементных толщиной 60 мм</t>
  </si>
  <si>
    <t>Разборка покрытий полов: из линолеума и релина</t>
  </si>
  <si>
    <t>Устройство стяжек: цементных толщиной 20 мм</t>
  </si>
  <si>
    <t>Укладка металлического накладного профиля (порога)</t>
  </si>
  <si>
    <t>Отбивка штукатурки с поверхностей: стен и потолков кирпичных</t>
  </si>
  <si>
    <t>Сплошное выравнивание внутренних бетонных поверхностей (однослойное оштукатуривание) известковым раствором: стен</t>
  </si>
  <si>
    <t>Улучшенная окраска масляными составами по штукатурке: стен</t>
  </si>
  <si>
    <t>Улучшенная масляная окраска ранее окрашенных стен: за два раза с расчисткой старой краски свыше 10 до 35%</t>
  </si>
  <si>
    <t>Приложение № 4</t>
  </si>
  <si>
    <t>УТВЕРЖДАЮ:</t>
  </si>
  <si>
    <t>Главный врач</t>
  </si>
  <si>
    <t>ОГАУЗ "ИГКБ № 8"</t>
  </si>
  <si>
    <t>Ж.В.Есева</t>
  </si>
  <si>
    <t>"_____" ________________ 2024 года</t>
  </si>
  <si>
    <t>к Договору № 109-24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</si>
</sst>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0" fillId="0" borderId="0" xfId="0" applyNumberFormat="1"/>
    <xf numFmtId="0" fontId="0" fillId="0" borderId="0" xfId="0" applyAlignme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/>
    <xf numFmtId="0" fontId="7" fillId="0" borderId="8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0" fillId="0" borderId="8" xfId="0" applyBorder="1" applyAlignme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view="pageBreakPreview" zoomScale="60" zoomScaleNormal="100" workbookViewId="0">
      <selection activeCell="O12" sqref="O12"/>
    </sheetView>
  </sheetViews>
  <sheetFormatPr defaultRowHeight="15" x14ac:dyDescent="0.25"/>
  <cols>
    <col min="3" max="4" width="10.85546875" customWidth="1"/>
    <col min="11" max="11" width="10.28515625" bestFit="1" customWidth="1"/>
    <col min="13" max="14" width="11.28515625" customWidth="1"/>
    <col min="15" max="17" width="12.7109375" customWidth="1"/>
  </cols>
  <sheetData>
    <row r="1" spans="3:23" s="9" customFormat="1" x14ac:dyDescent="0.25">
      <c r="Q1" s="12"/>
      <c r="W1" s="16" t="s">
        <v>29</v>
      </c>
    </row>
    <row r="2" spans="3:23" s="9" customFormat="1" x14ac:dyDescent="0.25">
      <c r="Q2" s="12"/>
      <c r="W2" s="16" t="s">
        <v>35</v>
      </c>
    </row>
    <row r="3" spans="3:23" s="9" customFormat="1" x14ac:dyDescent="0.25">
      <c r="Q3" s="12"/>
      <c r="W3" s="16"/>
    </row>
    <row r="4" spans="3:23" s="9" customFormat="1" x14ac:dyDescent="0.25">
      <c r="Q4" s="11"/>
      <c r="W4" s="14"/>
    </row>
    <row r="5" spans="3:23" s="9" customFormat="1" x14ac:dyDescent="0.25">
      <c r="Q5" s="11"/>
      <c r="W5" s="14"/>
    </row>
    <row r="6" spans="3:23" x14ac:dyDescent="0.25">
      <c r="Q6" s="10"/>
      <c r="W6" s="13" t="s">
        <v>30</v>
      </c>
    </row>
    <row r="7" spans="3:23" x14ac:dyDescent="0.25">
      <c r="Q7" s="10"/>
      <c r="W7" s="13" t="s">
        <v>31</v>
      </c>
    </row>
    <row r="8" spans="3:23" s="9" customFormat="1" x14ac:dyDescent="0.25">
      <c r="Q8" s="10"/>
      <c r="W8" s="13" t="s">
        <v>32</v>
      </c>
    </row>
    <row r="9" spans="3:23" s="9" customFormat="1" ht="15" customHeight="1" x14ac:dyDescent="0.25">
      <c r="Q9" s="13"/>
      <c r="T9" s="17"/>
      <c r="U9" s="17"/>
      <c r="V9" s="17"/>
      <c r="W9" s="15" t="s">
        <v>33</v>
      </c>
    </row>
    <row r="10" spans="3:23" s="9" customFormat="1" ht="19.5" customHeight="1" x14ac:dyDescent="0.25">
      <c r="Q10" s="10"/>
      <c r="W10" s="13" t="s">
        <v>34</v>
      </c>
    </row>
    <row r="11" spans="3:23" s="9" customFormat="1" x14ac:dyDescent="0.25"/>
    <row r="12" spans="3:23" s="9" customFormat="1" x14ac:dyDescent="0.25"/>
    <row r="16" spans="3:23" ht="15" customHeight="1" x14ac:dyDescent="0.25">
      <c r="C16" s="18" t="s">
        <v>18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4" ht="19.5" customHeight="1" x14ac:dyDescent="0.25"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20" spans="1:24" ht="15" customHeight="1" x14ac:dyDescent="0.25">
      <c r="A20" s="24" t="s">
        <v>9</v>
      </c>
      <c r="B20" s="27" t="s">
        <v>0</v>
      </c>
      <c r="C20" s="28" t="s">
        <v>11</v>
      </c>
      <c r="D20" s="28" t="s">
        <v>12</v>
      </c>
      <c r="E20" s="19" t="s">
        <v>1</v>
      </c>
      <c r="F20" s="19"/>
      <c r="G20" s="19"/>
      <c r="H20" s="19"/>
      <c r="I20" s="19"/>
      <c r="J20" s="19"/>
      <c r="K20" s="19"/>
      <c r="L20" s="19"/>
      <c r="M20" s="20" t="s">
        <v>13</v>
      </c>
      <c r="N20" s="21"/>
      <c r="O20" s="21"/>
      <c r="P20" s="21"/>
      <c r="Q20" s="21"/>
      <c r="R20" s="19" t="s">
        <v>14</v>
      </c>
      <c r="S20" s="19"/>
      <c r="T20" s="19"/>
      <c r="U20" s="19"/>
      <c r="V20" s="19"/>
      <c r="W20" s="19"/>
      <c r="X20" s="19"/>
    </row>
    <row r="21" spans="1:24" x14ac:dyDescent="0.25">
      <c r="A21" s="25"/>
      <c r="B21" s="27"/>
      <c r="C21" s="29"/>
      <c r="D21" s="29"/>
      <c r="E21" s="19" t="s">
        <v>2</v>
      </c>
      <c r="F21" s="19"/>
      <c r="G21" s="19"/>
      <c r="H21" s="19"/>
      <c r="I21" s="19" t="s">
        <v>3</v>
      </c>
      <c r="J21" s="19"/>
      <c r="K21" s="19"/>
      <c r="L21" s="19"/>
      <c r="M21" s="22"/>
      <c r="N21" s="23"/>
      <c r="O21" s="23"/>
      <c r="P21" s="23"/>
      <c r="Q21" s="23"/>
      <c r="R21" s="19"/>
      <c r="S21" s="19"/>
      <c r="T21" s="19"/>
      <c r="U21" s="19"/>
      <c r="V21" s="19"/>
      <c r="W21" s="19"/>
      <c r="X21" s="19"/>
    </row>
    <row r="22" spans="1:24" ht="163.5" customHeight="1" x14ac:dyDescent="0.25">
      <c r="A22" s="26"/>
      <c r="B22" s="27"/>
      <c r="C22" s="30"/>
      <c r="D22" s="30"/>
      <c r="E22" s="2" t="s">
        <v>4</v>
      </c>
      <c r="F22" s="2" t="s">
        <v>5</v>
      </c>
      <c r="G22" s="2" t="s">
        <v>6</v>
      </c>
      <c r="H22" s="2" t="s">
        <v>7</v>
      </c>
      <c r="I22" s="2" t="s">
        <v>4</v>
      </c>
      <c r="J22" s="2" t="s">
        <v>5</v>
      </c>
      <c r="K22" s="2" t="s">
        <v>6</v>
      </c>
      <c r="L22" s="2" t="s">
        <v>7</v>
      </c>
      <c r="M22" s="2" t="s">
        <v>8</v>
      </c>
      <c r="N22" s="2" t="s">
        <v>25</v>
      </c>
      <c r="O22" s="2" t="s">
        <v>26</v>
      </c>
      <c r="P22" s="2" t="s">
        <v>27</v>
      </c>
      <c r="Q22" s="7" t="s">
        <v>28</v>
      </c>
      <c r="R22" s="2" t="s">
        <v>20</v>
      </c>
      <c r="S22" s="2" t="s">
        <v>21</v>
      </c>
      <c r="T22" s="2" t="s">
        <v>22</v>
      </c>
      <c r="U22" s="2" t="s">
        <v>15</v>
      </c>
      <c r="V22" s="2" t="s">
        <v>23</v>
      </c>
      <c r="W22" s="2" t="s">
        <v>19</v>
      </c>
      <c r="X22" s="2" t="s">
        <v>24</v>
      </c>
    </row>
    <row r="23" spans="1:24" x14ac:dyDescent="0.25">
      <c r="A23" s="3">
        <v>13</v>
      </c>
      <c r="B23" s="4">
        <v>2.98</v>
      </c>
      <c r="C23" s="4">
        <f>2.66+5.5+2.66+5.5</f>
        <v>16.32</v>
      </c>
      <c r="D23" s="4">
        <v>14.6</v>
      </c>
      <c r="E23" s="4">
        <v>2.1</v>
      </c>
      <c r="F23" s="4">
        <v>0.9</v>
      </c>
      <c r="G23" s="4">
        <v>1</v>
      </c>
      <c r="H23" s="4">
        <f>E23*F23*G23</f>
        <v>1.8900000000000001</v>
      </c>
      <c r="I23" s="4">
        <v>2.5</v>
      </c>
      <c r="J23" s="4">
        <v>1.5</v>
      </c>
      <c r="K23" s="4">
        <v>1</v>
      </c>
      <c r="L23" s="4">
        <f>I23*J23*K23</f>
        <v>3.75</v>
      </c>
      <c r="M23" s="4">
        <f t="shared" ref="M23:M29" si="0">(C23*B23)-H23-L23</f>
        <v>42.993600000000001</v>
      </c>
      <c r="N23" s="4">
        <f>M23*0.3</f>
        <v>12.89808</v>
      </c>
      <c r="O23" s="4">
        <f>N23</f>
        <v>12.89808</v>
      </c>
      <c r="P23" s="4">
        <f>O23</f>
        <v>12.89808</v>
      </c>
      <c r="Q23" s="6">
        <f>M23-N23</f>
        <v>30.09552</v>
      </c>
      <c r="R23" s="4">
        <f>D23</f>
        <v>14.6</v>
      </c>
      <c r="S23" s="4">
        <f>R23</f>
        <v>14.6</v>
      </c>
      <c r="T23" s="4"/>
      <c r="U23" s="4"/>
      <c r="V23" s="4">
        <f>R23</f>
        <v>14.6</v>
      </c>
      <c r="W23" s="4">
        <f>C23</f>
        <v>16.32</v>
      </c>
      <c r="X23" s="4"/>
    </row>
    <row r="24" spans="1:24" x14ac:dyDescent="0.25">
      <c r="A24" s="3">
        <v>21</v>
      </c>
      <c r="B24" s="4">
        <v>2.98</v>
      </c>
      <c r="C24" s="4">
        <f>5.5+3.38+5.5+3.38</f>
        <v>17.759999999999998</v>
      </c>
      <c r="D24" s="4">
        <v>18.600000000000001</v>
      </c>
      <c r="E24" s="4">
        <v>2.1</v>
      </c>
      <c r="F24" s="4">
        <v>0.9</v>
      </c>
      <c r="G24" s="4">
        <v>1</v>
      </c>
      <c r="H24" s="4">
        <f>E24*F24*G24</f>
        <v>1.8900000000000001</v>
      </c>
      <c r="I24" s="4">
        <v>2.5</v>
      </c>
      <c r="J24" s="4">
        <v>1.5</v>
      </c>
      <c r="K24" s="4">
        <v>1</v>
      </c>
      <c r="L24" s="4">
        <f t="shared" ref="L24:L29" si="1">I24*J24*K24</f>
        <v>3.75</v>
      </c>
      <c r="M24" s="4">
        <f t="shared" si="0"/>
        <v>47.28479999999999</v>
      </c>
      <c r="N24" s="4">
        <f t="shared" ref="N24:N30" si="2">M24*0.3</f>
        <v>14.185439999999996</v>
      </c>
      <c r="O24" s="4">
        <f t="shared" ref="O24:O30" si="3">N24</f>
        <v>14.185439999999996</v>
      </c>
      <c r="P24" s="4">
        <f t="shared" ref="P24:P30" si="4">O24</f>
        <v>14.185439999999996</v>
      </c>
      <c r="Q24" s="6">
        <f t="shared" ref="Q24:Q30" si="5">M24-N24</f>
        <v>33.09935999999999</v>
      </c>
      <c r="R24" s="4">
        <f>D24</f>
        <v>18.600000000000001</v>
      </c>
      <c r="S24" s="4">
        <f t="shared" ref="S24:S30" si="6">R24</f>
        <v>18.600000000000001</v>
      </c>
      <c r="T24" s="4"/>
      <c r="U24" s="4"/>
      <c r="V24" s="4">
        <f t="shared" ref="V24:V30" si="7">R24</f>
        <v>18.600000000000001</v>
      </c>
      <c r="W24" s="4">
        <f>C24</f>
        <v>17.759999999999998</v>
      </c>
      <c r="X24" s="4"/>
    </row>
    <row r="25" spans="1:24" x14ac:dyDescent="0.25">
      <c r="A25" s="3">
        <v>19</v>
      </c>
      <c r="B25" s="4">
        <v>2.98</v>
      </c>
      <c r="C25" s="4">
        <f>3.55+2.45+3.55+2.45</f>
        <v>12</v>
      </c>
      <c r="D25" s="4">
        <v>8.6999999999999993</v>
      </c>
      <c r="E25" s="4">
        <v>2.1</v>
      </c>
      <c r="F25" s="4">
        <v>0.9</v>
      </c>
      <c r="G25" s="4">
        <v>1</v>
      </c>
      <c r="H25" s="4">
        <f t="shared" ref="H25:H29" si="8">E25*F25*G25</f>
        <v>1.8900000000000001</v>
      </c>
      <c r="I25" s="4">
        <v>2.5</v>
      </c>
      <c r="J25" s="4">
        <v>1.5</v>
      </c>
      <c r="K25" s="4">
        <v>1</v>
      </c>
      <c r="L25" s="4">
        <f t="shared" si="1"/>
        <v>3.75</v>
      </c>
      <c r="M25" s="4">
        <f t="shared" si="0"/>
        <v>30.119999999999997</v>
      </c>
      <c r="N25" s="4">
        <f t="shared" si="2"/>
        <v>9.0359999999999996</v>
      </c>
      <c r="O25" s="4">
        <f t="shared" si="3"/>
        <v>9.0359999999999996</v>
      </c>
      <c r="P25" s="4">
        <f t="shared" si="4"/>
        <v>9.0359999999999996</v>
      </c>
      <c r="Q25" s="6">
        <f t="shared" si="5"/>
        <v>21.083999999999996</v>
      </c>
      <c r="R25" s="4">
        <f>D25</f>
        <v>8.6999999999999993</v>
      </c>
      <c r="S25" s="4">
        <f t="shared" si="6"/>
        <v>8.6999999999999993</v>
      </c>
      <c r="T25" s="4"/>
      <c r="U25" s="4"/>
      <c r="V25" s="4">
        <f t="shared" si="7"/>
        <v>8.6999999999999993</v>
      </c>
      <c r="W25" s="4">
        <f>C25</f>
        <v>12</v>
      </c>
      <c r="X25" s="4"/>
    </row>
    <row r="26" spans="1:24" x14ac:dyDescent="0.25">
      <c r="A26" s="3">
        <v>18</v>
      </c>
      <c r="B26" s="4">
        <v>2.98</v>
      </c>
      <c r="C26" s="4">
        <f>1.8+2.7+1.8+2.7</f>
        <v>9</v>
      </c>
      <c r="D26" s="4">
        <v>5.4</v>
      </c>
      <c r="E26" s="4">
        <v>2.1</v>
      </c>
      <c r="F26" s="4">
        <v>0.9</v>
      </c>
      <c r="G26" s="4">
        <v>4</v>
      </c>
      <c r="H26" s="4">
        <f>E26*F26*G26</f>
        <v>7.5600000000000005</v>
      </c>
      <c r="I26" s="4"/>
      <c r="J26" s="4"/>
      <c r="K26" s="4"/>
      <c r="L26" s="4">
        <f>I26*J26*K26</f>
        <v>0</v>
      </c>
      <c r="M26" s="4">
        <f t="shared" si="0"/>
        <v>19.259999999999998</v>
      </c>
      <c r="N26" s="4">
        <f t="shared" si="2"/>
        <v>5.7779999999999996</v>
      </c>
      <c r="O26" s="4">
        <f t="shared" si="3"/>
        <v>5.7779999999999996</v>
      </c>
      <c r="P26" s="4">
        <f t="shared" si="4"/>
        <v>5.7779999999999996</v>
      </c>
      <c r="Q26" s="6">
        <f t="shared" si="5"/>
        <v>13.481999999999999</v>
      </c>
      <c r="R26" s="4">
        <f>D26</f>
        <v>5.4</v>
      </c>
      <c r="S26" s="4">
        <f t="shared" si="6"/>
        <v>5.4</v>
      </c>
      <c r="T26" s="4"/>
      <c r="U26" s="4"/>
      <c r="V26" s="4">
        <f t="shared" si="7"/>
        <v>5.4</v>
      </c>
      <c r="W26" s="4">
        <f>C26</f>
        <v>9</v>
      </c>
      <c r="X26" s="4"/>
    </row>
    <row r="27" spans="1:24" x14ac:dyDescent="0.25">
      <c r="A27" s="3">
        <v>17</v>
      </c>
      <c r="B27" s="4">
        <v>2.98</v>
      </c>
      <c r="C27" s="4">
        <f>3.6+3.12+3.6+3.12</f>
        <v>13.440000000000001</v>
      </c>
      <c r="D27" s="4">
        <v>11.2</v>
      </c>
      <c r="E27" s="4">
        <v>2.1</v>
      </c>
      <c r="F27" s="4">
        <v>0.9</v>
      </c>
      <c r="G27" s="4">
        <v>2</v>
      </c>
      <c r="H27" s="4">
        <f t="shared" si="8"/>
        <v>3.7800000000000002</v>
      </c>
      <c r="I27" s="4">
        <v>2.5</v>
      </c>
      <c r="J27" s="4">
        <v>1.5</v>
      </c>
      <c r="K27" s="4">
        <v>1</v>
      </c>
      <c r="L27" s="4">
        <f t="shared" si="1"/>
        <v>3.75</v>
      </c>
      <c r="M27" s="4">
        <f t="shared" si="0"/>
        <v>32.5212</v>
      </c>
      <c r="N27" s="4">
        <f t="shared" si="2"/>
        <v>9.756359999999999</v>
      </c>
      <c r="O27" s="4">
        <f t="shared" si="3"/>
        <v>9.756359999999999</v>
      </c>
      <c r="P27" s="4">
        <f t="shared" si="4"/>
        <v>9.756359999999999</v>
      </c>
      <c r="Q27" s="6">
        <f t="shared" si="5"/>
        <v>22.76484</v>
      </c>
      <c r="R27" s="4"/>
      <c r="S27" s="4"/>
      <c r="T27" s="4">
        <f>D27</f>
        <v>11.2</v>
      </c>
      <c r="U27" s="4">
        <f>C27-(0.9*2)</f>
        <v>11.64</v>
      </c>
      <c r="V27" s="4"/>
      <c r="W27" s="4"/>
      <c r="X27" s="4">
        <f>0.9*2</f>
        <v>1.8</v>
      </c>
    </row>
    <row r="28" spans="1:24" x14ac:dyDescent="0.25">
      <c r="A28" s="3">
        <v>16</v>
      </c>
      <c r="B28" s="4">
        <v>2.98</v>
      </c>
      <c r="C28" s="4">
        <f>3.58+2.52+3.58+2.52</f>
        <v>12.2</v>
      </c>
      <c r="D28" s="4">
        <v>9</v>
      </c>
      <c r="E28" s="4">
        <v>2.1</v>
      </c>
      <c r="F28" s="4">
        <v>0.9</v>
      </c>
      <c r="G28" s="4">
        <v>2</v>
      </c>
      <c r="H28" s="4">
        <f t="shared" si="8"/>
        <v>3.7800000000000002</v>
      </c>
      <c r="I28" s="4">
        <v>2.5</v>
      </c>
      <c r="J28" s="4">
        <v>1.5</v>
      </c>
      <c r="K28" s="4">
        <v>1</v>
      </c>
      <c r="L28" s="4">
        <f t="shared" si="1"/>
        <v>3.75</v>
      </c>
      <c r="M28" s="4">
        <f t="shared" si="0"/>
        <v>28.825999999999993</v>
      </c>
      <c r="N28" s="4">
        <f t="shared" si="2"/>
        <v>8.6477999999999984</v>
      </c>
      <c r="O28" s="4">
        <f t="shared" si="3"/>
        <v>8.6477999999999984</v>
      </c>
      <c r="P28" s="4">
        <f t="shared" si="4"/>
        <v>8.6477999999999984</v>
      </c>
      <c r="Q28" s="6">
        <f t="shared" si="5"/>
        <v>20.178199999999997</v>
      </c>
      <c r="R28" s="4"/>
      <c r="S28" s="4"/>
      <c r="T28" s="4"/>
      <c r="U28" s="4"/>
      <c r="V28" s="4"/>
      <c r="W28" s="4"/>
      <c r="X28" s="4"/>
    </row>
    <row r="29" spans="1:24" x14ac:dyDescent="0.25">
      <c r="A29" s="3">
        <v>15</v>
      </c>
      <c r="B29" s="4">
        <v>2.98</v>
      </c>
      <c r="C29" s="4">
        <f>1.73+2.89+1.73+2.89</f>
        <v>9.24</v>
      </c>
      <c r="D29" s="4">
        <v>5.5</v>
      </c>
      <c r="E29" s="4">
        <v>2.1</v>
      </c>
      <c r="F29" s="4">
        <v>0.9</v>
      </c>
      <c r="G29" s="4">
        <v>4</v>
      </c>
      <c r="H29" s="4">
        <f t="shared" si="8"/>
        <v>7.5600000000000005</v>
      </c>
      <c r="I29" s="4"/>
      <c r="J29" s="4"/>
      <c r="K29" s="4"/>
      <c r="L29" s="4">
        <f t="shared" si="1"/>
        <v>0</v>
      </c>
      <c r="M29" s="4">
        <f t="shared" si="0"/>
        <v>19.975200000000001</v>
      </c>
      <c r="N29" s="4">
        <f t="shared" si="2"/>
        <v>5.9925600000000001</v>
      </c>
      <c r="O29" s="4">
        <f t="shared" si="3"/>
        <v>5.9925600000000001</v>
      </c>
      <c r="P29" s="4">
        <f t="shared" si="4"/>
        <v>5.9925600000000001</v>
      </c>
      <c r="Q29" s="6">
        <f t="shared" si="5"/>
        <v>13.98264</v>
      </c>
      <c r="R29" s="4"/>
      <c r="S29" s="4"/>
      <c r="T29" s="4">
        <f>D29</f>
        <v>5.5</v>
      </c>
      <c r="U29" s="4">
        <f>C29-(0.9*4)</f>
        <v>5.6400000000000006</v>
      </c>
      <c r="V29" s="4"/>
      <c r="W29" s="4"/>
      <c r="X29" s="4">
        <f>0.9*4</f>
        <v>3.6</v>
      </c>
    </row>
    <row r="30" spans="1:24" x14ac:dyDescent="0.25">
      <c r="A30" s="5" t="s">
        <v>10</v>
      </c>
      <c r="B30" s="4"/>
      <c r="C30" s="4">
        <f>SUM(C23:C29)</f>
        <v>89.96</v>
      </c>
      <c r="D30" s="4">
        <f>SUM(D23:D29)</f>
        <v>73</v>
      </c>
      <c r="E30" s="4"/>
      <c r="F30" s="4"/>
      <c r="G30" s="4"/>
      <c r="H30" s="4">
        <f>SUM(H23:H29)</f>
        <v>28.35</v>
      </c>
      <c r="I30" s="4"/>
      <c r="J30" s="4"/>
      <c r="K30" s="4"/>
      <c r="L30" s="4">
        <f>SUM(L23:L29)</f>
        <v>18.75</v>
      </c>
      <c r="M30" s="4">
        <f>SUM(M23:M29)</f>
        <v>220.98079999999996</v>
      </c>
      <c r="N30" s="4">
        <f t="shared" si="2"/>
        <v>66.294239999999988</v>
      </c>
      <c r="O30" s="4">
        <f t="shared" si="3"/>
        <v>66.294239999999988</v>
      </c>
      <c r="P30" s="4">
        <f t="shared" si="4"/>
        <v>66.294239999999988</v>
      </c>
      <c r="Q30" s="6">
        <f t="shared" si="5"/>
        <v>154.68655999999999</v>
      </c>
      <c r="R30" s="4">
        <f>SUM(R23:R29)</f>
        <v>47.300000000000004</v>
      </c>
      <c r="S30" s="4">
        <f t="shared" si="6"/>
        <v>47.300000000000004</v>
      </c>
      <c r="T30" s="4">
        <f>SUM(T27:T29)</f>
        <v>16.7</v>
      </c>
      <c r="U30" s="4">
        <f>SUM(U27:U29)</f>
        <v>17.28</v>
      </c>
      <c r="V30" s="4">
        <f t="shared" si="7"/>
        <v>47.300000000000004</v>
      </c>
      <c r="W30" s="4">
        <f>SUM(W23:W29)</f>
        <v>55.08</v>
      </c>
      <c r="X30" s="4">
        <f>SUM(X27:X29)</f>
        <v>5.4</v>
      </c>
    </row>
    <row r="32" spans="1:24" x14ac:dyDescent="0.25">
      <c r="R32" s="8"/>
    </row>
    <row r="33" spans="1:8" s="1" customFormat="1" x14ac:dyDescent="0.25">
      <c r="A33" s="1" t="s">
        <v>16</v>
      </c>
      <c r="H33" s="1" t="s">
        <v>17</v>
      </c>
    </row>
  </sheetData>
  <mergeCells count="10">
    <mergeCell ref="A20:A22"/>
    <mergeCell ref="B20:B22"/>
    <mergeCell ref="C20:C22"/>
    <mergeCell ref="E20:L20"/>
    <mergeCell ref="D20:D22"/>
    <mergeCell ref="C16:T17"/>
    <mergeCell ref="R20:X21"/>
    <mergeCell ref="M20:Q21"/>
    <mergeCell ref="E21:H21"/>
    <mergeCell ref="I21:L2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Коридор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Демидова</dc:creator>
  <cp:lastModifiedBy>Лидия Ивановская</cp:lastModifiedBy>
  <cp:lastPrinted>2024-05-24T06:43:31Z</cp:lastPrinted>
  <dcterms:created xsi:type="dcterms:W3CDTF">2018-06-08T05:50:43Z</dcterms:created>
  <dcterms:modified xsi:type="dcterms:W3CDTF">2024-06-07T06:46:29Z</dcterms:modified>
</cp:coreProperties>
</file>