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8" i="1" l="1"/>
  <c r="E30" i="1" l="1"/>
  <c r="J22" i="1"/>
  <c r="J23" i="1"/>
  <c r="J24" i="1"/>
  <c r="J25" i="1"/>
  <c r="J26" i="1"/>
  <c r="J27" i="1"/>
  <c r="J28" i="1"/>
  <c r="J29" i="1"/>
  <c r="L28" i="1"/>
  <c r="K28" i="1"/>
  <c r="O28" i="1"/>
  <c r="M28" i="1" l="1"/>
  <c r="N28" i="1" s="1"/>
  <c r="H30" i="1"/>
  <c r="F30" i="1" l="1"/>
  <c r="G30" i="1"/>
  <c r="L21" i="1"/>
  <c r="K21" i="1"/>
  <c r="J21" i="1"/>
  <c r="O21" i="1" s="1"/>
  <c r="L29" i="1"/>
  <c r="K29" i="1"/>
  <c r="O29" i="1"/>
  <c r="L27" i="1"/>
  <c r="K27" i="1"/>
  <c r="O27" i="1"/>
  <c r="L26" i="1"/>
  <c r="K26" i="1"/>
  <c r="O26" i="1"/>
  <c r="L25" i="1"/>
  <c r="K25" i="1"/>
  <c r="O25" i="1"/>
  <c r="L24" i="1"/>
  <c r="K24" i="1"/>
  <c r="O24" i="1"/>
  <c r="L23" i="1"/>
  <c r="K23" i="1"/>
  <c r="O23" i="1"/>
  <c r="L22" i="1"/>
  <c r="K22" i="1"/>
  <c r="O22" i="1"/>
  <c r="M21" i="1" l="1"/>
  <c r="N21" i="1" s="1"/>
  <c r="M23" i="1"/>
  <c r="N23" i="1" s="1"/>
  <c r="M27" i="1"/>
  <c r="N27" i="1" s="1"/>
  <c r="M26" i="1"/>
  <c r="N26" i="1" s="1"/>
  <c r="M24" i="1"/>
  <c r="N24" i="1" s="1"/>
  <c r="M22" i="1"/>
  <c r="N22" i="1" s="1"/>
  <c r="M25" i="1"/>
  <c r="N25" i="1" s="1"/>
  <c r="M29" i="1"/>
  <c r="N29" i="1" s="1"/>
</calcChain>
</file>

<file path=xl/sharedStrings.xml><?xml version="1.0" encoding="utf-8"?>
<sst xmlns="http://schemas.openxmlformats.org/spreadsheetml/2006/main" count="58" uniqueCount="46">
  <si>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</si>
  <si>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</si>
  <si>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</si>
  <si>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</si>
  <si>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</si>
  <si>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</si>
  <si>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</si>
  <si>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</si>
  <si>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</si>
  <si>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</si>
  <si>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</si>
  <si>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</si>
  <si>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</si>
  <si>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</si>
  <si>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</si>
  <si>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</si>
  <si>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</si>
  <si>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</si>
  <si>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</si>
  <si>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</si>
  <si>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</si>
  <si>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</si>
  <si>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</si>
  <si>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</si>
  <si>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</si>
  <si>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</si>
  <si>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</si>
  <si>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Источник № 1</t>
  </si>
  <si>
    <t>Источник № 2</t>
  </si>
  <si>
    <t>Источник № 3</t>
  </si>
  <si>
    <t>на поставку строительных смесей путем запроса котировок</t>
  </si>
  <si>
    <t>Батарейка пальчиковая модель MN1500 Duracell или эквивалент</t>
  </si>
  <si>
    <t>Батарейка  мизинчиковая щелочная</t>
  </si>
  <si>
    <t>Батарейка литиевая круглая GPCR2032 или эквивалент</t>
  </si>
  <si>
    <t>Батарейка (полмизинчиковая) алкалиновая Duracell, Camelion или эквивалент</t>
  </si>
  <si>
    <t>Батарейка бочонок маленький 25,0*45 мм щелочная</t>
  </si>
  <si>
    <t>Батарейка бочонок</t>
  </si>
  <si>
    <t>Батарейка аккумуляторная АА</t>
  </si>
  <si>
    <t>Батарейка аккумуляторная ААА</t>
  </si>
  <si>
    <t>Батарейка крона</t>
  </si>
  <si>
    <t>штук</t>
  </si>
  <si>
    <t>Начальная (максимальная) цена договора устанавливается в размере 504393,08 руб. (пятьсот четыре тысячи триста девяносто три рубля восемь копеек)</t>
  </si>
  <si>
    <t>№ 096-24</t>
  </si>
  <si>
    <t>КП вх. 984 от 25.04.2024</t>
  </si>
  <si>
    <t>КП вх. 983 от 25.04.2024</t>
  </si>
  <si>
    <t>КП вх. 982 от 25.04.2024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</si>
</sst>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3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tabSelected="1" zoomScale="85" zoomScaleNormal="85" zoomScalePageLayoutView="70" workbookViewId="0">
      <selection activeCell="C19" sqref="C19:D19"/>
    </sheetView>
  </sheetViews>
  <sheetFormatPr defaultRowHeight="15" x14ac:dyDescent="0.25"/>
  <cols>
    <col min="1" max="1" width="6.140625" style="2" bestFit="1" customWidth="1"/>
    <col min="2" max="2" width="33.5703125" style="2" customWidth="1"/>
    <col min="3" max="3" width="7.85546875" style="2" bestFit="1" customWidth="1"/>
    <col min="4" max="4" width="7.140625" style="2" bestFit="1" customWidth="1"/>
    <col min="5" max="7" width="17.855468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20" width="10.7109375" style="1" bestFit="1" customWidth="1"/>
    <col min="21" max="16384" width="9.140625" style="1"/>
  </cols>
  <sheetData>
    <row r="1" spans="1:15" x14ac:dyDescent="0.25">
      <c r="A1" s="13"/>
      <c r="B1" s="13"/>
      <c r="C1" s="13"/>
      <c r="D1" s="13"/>
      <c r="E1" s="4"/>
      <c r="F1" s="4"/>
      <c r="G1" s="4"/>
      <c r="H1" s="4"/>
      <c r="I1" s="4"/>
      <c r="J1" s="4"/>
      <c r="K1" s="13"/>
      <c r="L1" s="13"/>
      <c r="M1" s="13"/>
      <c r="N1" s="13"/>
      <c r="O1" s="17" t="s">
        <v>23</v>
      </c>
    </row>
    <row r="2" spans="1:15" ht="14.45" customHeight="1" x14ac:dyDescent="0.25">
      <c r="A2" s="13"/>
      <c r="B2" s="13"/>
      <c r="C2" s="13"/>
      <c r="D2" s="13"/>
      <c r="E2" s="4"/>
      <c r="F2" s="4"/>
      <c r="G2" s="4"/>
      <c r="H2" s="4"/>
      <c r="I2" s="4"/>
      <c r="J2" s="4"/>
      <c r="K2" s="13"/>
      <c r="L2" s="13"/>
      <c r="M2" s="13"/>
      <c r="N2" s="13"/>
      <c r="O2" s="17" t="s">
        <v>24</v>
      </c>
    </row>
    <row r="3" spans="1:15" ht="14.45" hidden="1" customHeight="1" x14ac:dyDescent="0.25">
      <c r="A3" s="13"/>
      <c r="B3" s="13"/>
      <c r="C3" s="13"/>
      <c r="D3" s="13"/>
      <c r="E3" s="4"/>
      <c r="F3" s="4"/>
      <c r="G3" s="4"/>
      <c r="H3" s="4"/>
      <c r="I3" s="4"/>
      <c r="J3" s="4"/>
      <c r="K3" s="13"/>
      <c r="L3" s="13"/>
      <c r="M3" s="13"/>
      <c r="N3" s="13"/>
      <c r="O3" s="17"/>
    </row>
    <row r="4" spans="1:15" ht="14.45" customHeight="1" x14ac:dyDescent="0.25">
      <c r="A4" s="13"/>
      <c r="B4" s="13"/>
      <c r="C4" s="13"/>
      <c r="D4" s="13"/>
      <c r="E4" s="4"/>
      <c r="F4" s="4"/>
      <c r="G4" s="4"/>
      <c r="H4" s="4"/>
      <c r="I4" s="4"/>
      <c r="J4" s="4"/>
      <c r="K4" s="13"/>
      <c r="L4" s="13"/>
      <c r="M4" s="13"/>
      <c r="N4" s="13"/>
      <c r="O4" s="17" t="s">
        <v>30</v>
      </c>
    </row>
    <row r="5" spans="1:15" ht="14.45" customHeight="1" x14ac:dyDescent="0.25">
      <c r="A5" s="13"/>
      <c r="B5" s="13"/>
      <c r="C5" s="13"/>
      <c r="D5" s="13"/>
      <c r="E5" s="4"/>
      <c r="F5" s="4"/>
      <c r="G5" s="4"/>
      <c r="H5" s="4"/>
      <c r="I5" s="4"/>
      <c r="J5" s="4"/>
      <c r="K5" s="13"/>
      <c r="L5" s="13"/>
      <c r="M5" s="13"/>
      <c r="N5" s="13"/>
      <c r="O5" s="17" t="s">
        <v>25</v>
      </c>
    </row>
    <row r="6" spans="1:15" x14ac:dyDescent="0.25">
      <c r="A6" s="13"/>
      <c r="B6" s="13"/>
      <c r="C6" s="13"/>
      <c r="D6" s="13"/>
      <c r="E6" s="4"/>
      <c r="F6" s="4"/>
      <c r="G6" s="4"/>
      <c r="H6" s="4"/>
      <c r="I6" s="4"/>
      <c r="J6" s="4"/>
      <c r="K6" s="13"/>
      <c r="L6" s="13"/>
      <c r="M6" s="13"/>
      <c r="N6" s="13"/>
      <c r="O6" s="17" t="s">
        <v>26</v>
      </c>
    </row>
    <row r="7" spans="1:15" ht="14.45" customHeight="1" x14ac:dyDescent="0.25">
      <c r="A7" s="13"/>
      <c r="B7" s="13"/>
      <c r="C7" s="13"/>
      <c r="D7" s="13"/>
      <c r="E7" s="4"/>
      <c r="F7" s="4"/>
      <c r="G7" s="4"/>
      <c r="H7" s="4"/>
      <c r="I7" s="4"/>
      <c r="J7" s="4"/>
      <c r="K7" s="13"/>
      <c r="L7" s="13"/>
      <c r="M7" s="13"/>
      <c r="N7" s="13"/>
      <c r="O7" s="17" t="s">
        <v>42</v>
      </c>
    </row>
    <row r="8" spans="1:15" x14ac:dyDescent="0.25">
      <c r="A8" s="13"/>
      <c r="B8" s="13"/>
      <c r="C8" s="13"/>
      <c r="D8" s="13"/>
      <c r="E8" s="4"/>
      <c r="F8" s="4"/>
      <c r="G8" s="4"/>
      <c r="H8" s="4"/>
      <c r="I8" s="4"/>
      <c r="J8" s="4"/>
      <c r="K8" s="13"/>
      <c r="L8" s="13"/>
      <c r="M8" s="13"/>
      <c r="N8" s="13"/>
      <c r="O8" s="4"/>
    </row>
    <row r="9" spans="1:15" s="6" customFormat="1" x14ac:dyDescent="0.25">
      <c r="A9" s="13"/>
      <c r="B9" s="13"/>
      <c r="C9" s="13"/>
      <c r="D9" s="13"/>
      <c r="E9" s="4"/>
      <c r="F9" s="4"/>
      <c r="G9" s="4"/>
      <c r="H9" s="4"/>
      <c r="I9" s="4"/>
      <c r="J9" s="4"/>
      <c r="K9" s="13"/>
      <c r="L9" s="13"/>
      <c r="M9" s="13"/>
      <c r="N9" s="13"/>
      <c r="O9" s="7" t="s">
        <v>13</v>
      </c>
    </row>
    <row r="10" spans="1:15" s="6" customFormat="1" x14ac:dyDescent="0.25">
      <c r="A10" s="13"/>
      <c r="B10" s="13"/>
      <c r="C10" s="13"/>
      <c r="D10" s="13"/>
      <c r="E10" s="4"/>
      <c r="F10" s="4"/>
      <c r="G10" s="4"/>
      <c r="H10" s="4"/>
      <c r="I10" s="4"/>
      <c r="J10" s="4"/>
      <c r="K10" s="13"/>
      <c r="L10" s="13"/>
      <c r="M10" s="13"/>
      <c r="N10" s="13"/>
      <c r="O10" s="8" t="s">
        <v>18</v>
      </c>
    </row>
    <row r="11" spans="1:15" s="6" customFormat="1" x14ac:dyDescent="0.25">
      <c r="A11" s="13"/>
      <c r="B11" s="13"/>
      <c r="C11" s="13"/>
      <c r="D11" s="13"/>
      <c r="E11" s="4"/>
      <c r="F11" s="4"/>
      <c r="G11" s="4"/>
      <c r="H11" s="4"/>
      <c r="I11" s="4"/>
      <c r="J11" s="4"/>
      <c r="K11" s="13"/>
      <c r="L11" s="13"/>
      <c r="M11" s="13"/>
      <c r="N11" s="13"/>
      <c r="O11" s="8" t="s">
        <v>14</v>
      </c>
    </row>
    <row r="12" spans="1:15" s="6" customFormat="1" x14ac:dyDescent="0.25">
      <c r="A12" s="13"/>
      <c r="B12" s="13"/>
      <c r="C12" s="13"/>
      <c r="D12" s="13"/>
      <c r="E12" s="4"/>
      <c r="F12" s="4"/>
      <c r="G12" s="4"/>
      <c r="H12" s="4"/>
      <c r="I12" s="4"/>
      <c r="J12" s="4"/>
      <c r="K12" s="13"/>
      <c r="L12" s="13"/>
      <c r="M12" s="13"/>
      <c r="N12" s="13"/>
      <c r="O12" s="4"/>
    </row>
    <row r="13" spans="1:15" s="6" customFormat="1" ht="28.9" customHeight="1" x14ac:dyDescent="0.25">
      <c r="A13" s="13"/>
      <c r="B13" s="13"/>
      <c r="C13" s="13"/>
      <c r="D13" s="13"/>
      <c r="E13" s="4"/>
      <c r="F13" s="4"/>
      <c r="G13" s="4"/>
      <c r="H13" s="4"/>
      <c r="I13" s="4"/>
      <c r="J13" s="4"/>
      <c r="K13" s="13"/>
      <c r="L13" s="36" t="s">
        <v>17</v>
      </c>
      <c r="M13" s="36"/>
      <c r="N13" s="13"/>
      <c r="O13" s="4" t="s">
        <v>15</v>
      </c>
    </row>
    <row r="14" spans="1:15" x14ac:dyDescent="0.25">
      <c r="A14" s="13"/>
      <c r="B14" s="13"/>
      <c r="C14" s="13"/>
      <c r="D14" s="13"/>
      <c r="E14" s="4"/>
      <c r="F14" s="4"/>
      <c r="G14" s="4"/>
      <c r="H14" s="4"/>
      <c r="I14" s="4"/>
      <c r="J14" s="4"/>
      <c r="K14" s="13"/>
      <c r="L14" s="13"/>
      <c r="M14" s="13"/>
      <c r="N14" s="13"/>
      <c r="O14" s="4"/>
    </row>
    <row r="15" spans="1:15" x14ac:dyDescent="0.25">
      <c r="A15" s="13"/>
      <c r="B15" s="36" t="s">
        <v>16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4"/>
    </row>
    <row r="16" spans="1:15" hidden="1" x14ac:dyDescent="0.25">
      <c r="A16" s="13"/>
      <c r="B16" s="13"/>
      <c r="C16" s="13"/>
      <c r="D16" s="13"/>
      <c r="E16" s="4"/>
      <c r="F16" s="4"/>
      <c r="G16" s="4"/>
      <c r="H16" s="4"/>
      <c r="I16" s="4"/>
      <c r="J16" s="4"/>
      <c r="K16" s="13"/>
      <c r="L16" s="13"/>
      <c r="M16" s="13"/>
      <c r="N16" s="13"/>
      <c r="O16" s="4"/>
    </row>
    <row r="17" spans="1:17" x14ac:dyDescent="0.25">
      <c r="A17" s="13"/>
      <c r="B17" s="13"/>
      <c r="C17" s="13"/>
      <c r="D17" s="13"/>
      <c r="E17" s="4"/>
      <c r="F17" s="4"/>
      <c r="G17" s="4"/>
      <c r="H17" s="4"/>
      <c r="I17" s="4"/>
      <c r="J17" s="4"/>
      <c r="K17" s="13"/>
      <c r="L17" s="13"/>
      <c r="M17" s="13"/>
      <c r="N17" s="13"/>
      <c r="O17" s="4"/>
    </row>
    <row r="18" spans="1:17" s="5" customFormat="1" ht="30" x14ac:dyDescent="0.25">
      <c r="A18" s="40" t="s">
        <v>11</v>
      </c>
      <c r="B18" s="41"/>
      <c r="C18" s="42">
        <f>SUM(O21:O29)</f>
        <v>504393.08</v>
      </c>
      <c r="D18" s="41"/>
      <c r="E18" s="29" t="s">
        <v>45</v>
      </c>
      <c r="F18" s="29" t="s">
        <v>44</v>
      </c>
      <c r="G18" s="29" t="s">
        <v>43</v>
      </c>
      <c r="H18" s="26"/>
      <c r="I18" s="14"/>
      <c r="J18" s="14"/>
      <c r="K18" s="11"/>
      <c r="L18" s="11"/>
      <c r="M18" s="11"/>
      <c r="N18" s="11"/>
      <c r="O18" s="14"/>
    </row>
    <row r="19" spans="1:17" s="5" customFormat="1" x14ac:dyDescent="0.25">
      <c r="A19" s="34" t="s">
        <v>0</v>
      </c>
      <c r="B19" s="34" t="s">
        <v>1</v>
      </c>
      <c r="C19" s="34" t="s">
        <v>2</v>
      </c>
      <c r="D19" s="34"/>
      <c r="E19" s="14" t="s">
        <v>27</v>
      </c>
      <c r="F19" s="14" t="s">
        <v>28</v>
      </c>
      <c r="G19" s="14" t="s">
        <v>29</v>
      </c>
      <c r="H19" s="14" t="s">
        <v>19</v>
      </c>
      <c r="I19" s="14" t="s">
        <v>20</v>
      </c>
      <c r="J19" s="43" t="s">
        <v>12</v>
      </c>
      <c r="K19" s="34" t="s">
        <v>8</v>
      </c>
      <c r="L19" s="34" t="s">
        <v>9</v>
      </c>
      <c r="M19" s="34" t="s">
        <v>10</v>
      </c>
      <c r="N19" s="34" t="s">
        <v>6</v>
      </c>
      <c r="O19" s="39" t="s">
        <v>7</v>
      </c>
    </row>
    <row r="20" spans="1:17" s="5" customFormat="1" ht="30" x14ac:dyDescent="0.25">
      <c r="A20" s="45"/>
      <c r="B20" s="45"/>
      <c r="C20" s="12" t="s">
        <v>3</v>
      </c>
      <c r="D20" s="12" t="s">
        <v>4</v>
      </c>
      <c r="E20" s="14" t="s">
        <v>5</v>
      </c>
      <c r="F20" s="14" t="s">
        <v>5</v>
      </c>
      <c r="G20" s="14" t="s">
        <v>5</v>
      </c>
      <c r="H20" s="14" t="s">
        <v>5</v>
      </c>
      <c r="I20" s="14" t="s">
        <v>5</v>
      </c>
      <c r="J20" s="44"/>
      <c r="K20" s="34"/>
      <c r="L20" s="34"/>
      <c r="M20" s="34"/>
      <c r="N20" s="34"/>
      <c r="O20" s="39"/>
    </row>
    <row r="21" spans="1:17" s="5" customFormat="1" ht="30" x14ac:dyDescent="0.25">
      <c r="A21" s="19">
        <v>1</v>
      </c>
      <c r="B21" s="30" t="s">
        <v>31</v>
      </c>
      <c r="C21" s="18" t="s">
        <v>40</v>
      </c>
      <c r="D21" s="31">
        <v>2000</v>
      </c>
      <c r="E21" s="32">
        <v>150</v>
      </c>
      <c r="F21" s="32">
        <v>120</v>
      </c>
      <c r="G21" s="32">
        <v>140</v>
      </c>
      <c r="H21" s="25"/>
      <c r="I21" s="21"/>
      <c r="J21" s="21">
        <f>ROUNDDOWN(AVERAGE(E21:I21),2)</f>
        <v>136.66</v>
      </c>
      <c r="K21" s="22">
        <f t="shared" ref="K21" si="0">COUNT(E21:I21)</f>
        <v>3</v>
      </c>
      <c r="L21" s="22">
        <f t="shared" ref="L21" si="1">STDEV(E21:I21)</f>
        <v>15.275252316519468</v>
      </c>
      <c r="M21" s="22">
        <f t="shared" ref="M21" si="2">L21/J21*100</f>
        <v>11.177559136923364</v>
      </c>
      <c r="N21" s="22" t="str">
        <f t="shared" ref="N21" si="3">IF(M21&lt;33,"ОДНОРОДНЫЕ","НЕОДНОРОДНЫЕ")</f>
        <v>ОДНОРОДНЫЕ</v>
      </c>
      <c r="O21" s="21">
        <f t="shared" ref="O21" si="4">D21*J21</f>
        <v>273320</v>
      </c>
    </row>
    <row r="22" spans="1:17" s="5" customFormat="1" ht="30" x14ac:dyDescent="0.25">
      <c r="A22" s="19">
        <v>2</v>
      </c>
      <c r="B22" s="30" t="s">
        <v>32</v>
      </c>
      <c r="C22" s="18" t="s">
        <v>40</v>
      </c>
      <c r="D22" s="31">
        <v>2100</v>
      </c>
      <c r="E22" s="32">
        <v>80</v>
      </c>
      <c r="F22" s="32">
        <v>50</v>
      </c>
      <c r="G22" s="32">
        <v>65</v>
      </c>
      <c r="H22" s="25"/>
      <c r="I22" s="21"/>
      <c r="J22" s="28">
        <f t="shared" ref="J22:J29" si="5">ROUNDDOWN(AVERAGE(E22:I22),2)</f>
        <v>65</v>
      </c>
      <c r="K22" s="22">
        <f t="shared" ref="K22:K29" si="6">COUNT(E22:I22)</f>
        <v>3</v>
      </c>
      <c r="L22" s="22">
        <f t="shared" ref="L22:L29" si="7">STDEV(E22:I22)</f>
        <v>15</v>
      </c>
      <c r="M22" s="22">
        <f t="shared" ref="M22:M29" si="8">L22/J22*100</f>
        <v>23.076923076923077</v>
      </c>
      <c r="N22" s="22" t="str">
        <f t="shared" ref="N22:N29" si="9">IF(M22&lt;33,"ОДНОРОДНЫЕ","НЕОДНОРОДНЫЕ")</f>
        <v>ОДНОРОДНЫЕ</v>
      </c>
      <c r="O22" s="21">
        <f t="shared" ref="O22:O24" si="10">D22*J22</f>
        <v>136500</v>
      </c>
    </row>
    <row r="23" spans="1:17" s="5" customFormat="1" ht="30" x14ac:dyDescent="0.25">
      <c r="A23" s="19">
        <v>3</v>
      </c>
      <c r="B23" s="30" t="s">
        <v>33</v>
      </c>
      <c r="C23" s="18" t="s">
        <v>40</v>
      </c>
      <c r="D23" s="31">
        <v>200</v>
      </c>
      <c r="E23" s="33">
        <v>120</v>
      </c>
      <c r="F23" s="33">
        <v>90</v>
      </c>
      <c r="G23" s="33">
        <v>113</v>
      </c>
      <c r="H23" s="25"/>
      <c r="I23" s="21"/>
      <c r="J23" s="28">
        <f t="shared" si="5"/>
        <v>107.66</v>
      </c>
      <c r="K23" s="22">
        <f t="shared" si="6"/>
        <v>3</v>
      </c>
      <c r="L23" s="22">
        <f t="shared" si="7"/>
        <v>15.695009822658033</v>
      </c>
      <c r="M23" s="22">
        <f t="shared" si="8"/>
        <v>14.578311185823923</v>
      </c>
      <c r="N23" s="22" t="str">
        <f t="shared" si="9"/>
        <v>ОДНОРОДНЫЕ</v>
      </c>
      <c r="O23" s="21">
        <f t="shared" si="10"/>
        <v>21532</v>
      </c>
    </row>
    <row r="24" spans="1:17" s="5" customFormat="1" ht="45" x14ac:dyDescent="0.25">
      <c r="A24" s="19">
        <v>4</v>
      </c>
      <c r="B24" s="30" t="s">
        <v>34</v>
      </c>
      <c r="C24" s="18" t="s">
        <v>40</v>
      </c>
      <c r="D24" s="31">
        <v>15</v>
      </c>
      <c r="E24" s="33">
        <v>100</v>
      </c>
      <c r="F24" s="33">
        <v>80</v>
      </c>
      <c r="G24" s="33">
        <v>93</v>
      </c>
      <c r="H24" s="25"/>
      <c r="I24" s="21"/>
      <c r="J24" s="28">
        <f t="shared" si="5"/>
        <v>91</v>
      </c>
      <c r="K24" s="22">
        <f t="shared" si="6"/>
        <v>3</v>
      </c>
      <c r="L24" s="22">
        <f t="shared" si="7"/>
        <v>10.148891565092219</v>
      </c>
      <c r="M24" s="22">
        <f t="shared" si="8"/>
        <v>11.152628093507932</v>
      </c>
      <c r="N24" s="22" t="str">
        <f t="shared" si="9"/>
        <v>ОДНОРОДНЫЕ</v>
      </c>
      <c r="O24" s="21">
        <f t="shared" si="10"/>
        <v>1365</v>
      </c>
    </row>
    <row r="25" spans="1:17" s="5" customFormat="1" ht="30" x14ac:dyDescent="0.25">
      <c r="A25" s="19">
        <v>5</v>
      </c>
      <c r="B25" s="30" t="s">
        <v>35</v>
      </c>
      <c r="C25" s="18" t="s">
        <v>40</v>
      </c>
      <c r="D25" s="31">
        <v>70</v>
      </c>
      <c r="E25" s="33">
        <v>200</v>
      </c>
      <c r="F25" s="33">
        <v>150</v>
      </c>
      <c r="G25" s="33">
        <v>179</v>
      </c>
      <c r="H25" s="25"/>
      <c r="I25" s="21"/>
      <c r="J25" s="28">
        <f t="shared" si="5"/>
        <v>176.33</v>
      </c>
      <c r="K25" s="22">
        <f t="shared" si="6"/>
        <v>3</v>
      </c>
      <c r="L25" s="22">
        <f t="shared" si="7"/>
        <v>25.106440076867443</v>
      </c>
      <c r="M25" s="22">
        <f t="shared" si="8"/>
        <v>14.238325909866411</v>
      </c>
      <c r="N25" s="22" t="str">
        <f t="shared" si="9"/>
        <v>ОДНОРОДНЫЕ</v>
      </c>
      <c r="O25" s="21">
        <f>D25*J25</f>
        <v>12343.1</v>
      </c>
    </row>
    <row r="26" spans="1:17" s="5" customFormat="1" x14ac:dyDescent="0.25">
      <c r="A26" s="19">
        <v>6</v>
      </c>
      <c r="B26" s="30" t="s">
        <v>36</v>
      </c>
      <c r="C26" s="18" t="s">
        <v>40</v>
      </c>
      <c r="D26" s="31">
        <v>26</v>
      </c>
      <c r="E26" s="33">
        <v>200</v>
      </c>
      <c r="F26" s="33">
        <v>150</v>
      </c>
      <c r="G26" s="33">
        <v>185</v>
      </c>
      <c r="H26" s="25"/>
      <c r="I26" s="21"/>
      <c r="J26" s="28">
        <f t="shared" si="5"/>
        <v>178.33</v>
      </c>
      <c r="K26" s="22">
        <f t="shared" si="6"/>
        <v>3</v>
      </c>
      <c r="L26" s="22">
        <f t="shared" si="7"/>
        <v>25.658007197234468</v>
      </c>
      <c r="M26" s="22">
        <f t="shared" si="8"/>
        <v>14.387936520627189</v>
      </c>
      <c r="N26" s="22" t="str">
        <f t="shared" si="9"/>
        <v>ОДНОРОДНЫЕ</v>
      </c>
      <c r="O26" s="21">
        <f t="shared" ref="O26:O27" si="11">D26*J26</f>
        <v>4636.58</v>
      </c>
    </row>
    <row r="27" spans="1:17" s="5" customFormat="1" x14ac:dyDescent="0.25">
      <c r="A27" s="19">
        <v>7</v>
      </c>
      <c r="B27" s="30" t="s">
        <v>37</v>
      </c>
      <c r="C27" s="18" t="s">
        <v>40</v>
      </c>
      <c r="D27" s="31">
        <v>80</v>
      </c>
      <c r="E27" s="33">
        <v>210</v>
      </c>
      <c r="F27" s="33">
        <v>180</v>
      </c>
      <c r="G27" s="33">
        <v>192</v>
      </c>
      <c r="H27" s="25"/>
      <c r="I27" s="21"/>
      <c r="J27" s="28">
        <f t="shared" si="5"/>
        <v>194</v>
      </c>
      <c r="K27" s="22">
        <f t="shared" si="6"/>
        <v>3</v>
      </c>
      <c r="L27" s="22">
        <f t="shared" si="7"/>
        <v>15.0996688705415</v>
      </c>
      <c r="M27" s="22">
        <f t="shared" si="8"/>
        <v>7.7833344693512885</v>
      </c>
      <c r="N27" s="22" t="str">
        <f t="shared" si="9"/>
        <v>ОДНОРОДНЫЕ</v>
      </c>
      <c r="O27" s="21">
        <f t="shared" si="11"/>
        <v>15520</v>
      </c>
    </row>
    <row r="28" spans="1:17" s="5" customFormat="1" x14ac:dyDescent="0.25">
      <c r="A28" s="19">
        <v>8</v>
      </c>
      <c r="B28" s="30" t="s">
        <v>38</v>
      </c>
      <c r="C28" s="18" t="s">
        <v>40</v>
      </c>
      <c r="D28" s="31">
        <v>80</v>
      </c>
      <c r="E28" s="33">
        <v>210</v>
      </c>
      <c r="F28" s="33">
        <v>180</v>
      </c>
      <c r="G28" s="33">
        <v>205</v>
      </c>
      <c r="H28" s="28"/>
      <c r="I28" s="28"/>
      <c r="J28" s="28">
        <f t="shared" si="5"/>
        <v>198.33</v>
      </c>
      <c r="K28" s="27">
        <f t="shared" ref="K28" si="12">COUNT(E28:I28)</f>
        <v>3</v>
      </c>
      <c r="L28" s="27">
        <f t="shared" ref="L28" si="13">STDEV(E28:I28)</f>
        <v>16.072751268321593</v>
      </c>
      <c r="M28" s="27">
        <f t="shared" ref="M28" si="14">L28/J28*100</f>
        <v>8.1040444049420621</v>
      </c>
      <c r="N28" s="27" t="str">
        <f t="shared" ref="N28" si="15">IF(M28&lt;33,"ОДНОРОДНЫЕ","НЕОДНОРОДНЫЕ")</f>
        <v>ОДНОРОДНЫЕ</v>
      </c>
      <c r="O28" s="28">
        <f>D28*J28</f>
        <v>15866.400000000001</v>
      </c>
    </row>
    <row r="29" spans="1:17" s="5" customFormat="1" x14ac:dyDescent="0.25">
      <c r="A29" s="19">
        <v>9</v>
      </c>
      <c r="B29" s="30" t="s">
        <v>39</v>
      </c>
      <c r="C29" s="18" t="s">
        <v>40</v>
      </c>
      <c r="D29" s="31">
        <v>210</v>
      </c>
      <c r="E29" s="33">
        <v>120</v>
      </c>
      <c r="F29" s="33">
        <v>100</v>
      </c>
      <c r="G29" s="33">
        <v>113</v>
      </c>
      <c r="H29" s="25"/>
      <c r="I29" s="21"/>
      <c r="J29" s="28">
        <f t="shared" si="5"/>
        <v>111</v>
      </c>
      <c r="K29" s="22">
        <f t="shared" si="6"/>
        <v>3</v>
      </c>
      <c r="L29" s="22">
        <f t="shared" si="7"/>
        <v>10.148891565092219</v>
      </c>
      <c r="M29" s="22">
        <f t="shared" si="8"/>
        <v>9.1431455541371349</v>
      </c>
      <c r="N29" s="22" t="str">
        <f t="shared" si="9"/>
        <v>ОДНОРОДНЫЕ</v>
      </c>
      <c r="O29" s="21">
        <f>D29*J29</f>
        <v>23310</v>
      </c>
    </row>
    <row r="30" spans="1:17" s="5" customFormat="1" x14ac:dyDescent="0.25">
      <c r="A30" s="11"/>
      <c r="B30" s="15"/>
      <c r="C30" s="16"/>
      <c r="D30" s="20"/>
      <c r="E30" s="14">
        <f>SUMPRODUCT($D$21:$D$29,E21:E29)</f>
        <v>571500</v>
      </c>
      <c r="F30" s="21">
        <f>SUMPRODUCT($D$21:$D$29,F21:F29)</f>
        <v>428400</v>
      </c>
      <c r="G30" s="21">
        <f>SUMPRODUCT($D$21:$D$29,G21:G29)</f>
        <v>513325</v>
      </c>
      <c r="H30" s="25">
        <f>SUMPRODUCT($D$21:$D$29,H21:H29)</f>
        <v>0</v>
      </c>
      <c r="I30" s="14"/>
      <c r="J30" s="14"/>
      <c r="K30" s="11"/>
      <c r="L30" s="11"/>
      <c r="M30" s="11"/>
      <c r="N30" s="11"/>
      <c r="O30" s="14"/>
    </row>
    <row r="31" spans="1:17" s="6" customFormat="1" x14ac:dyDescent="0.25">
      <c r="A31" s="13"/>
      <c r="B31" s="13"/>
      <c r="C31" s="13"/>
      <c r="D31" s="13"/>
      <c r="E31" s="4"/>
      <c r="F31" s="4"/>
      <c r="G31" s="4"/>
      <c r="H31" s="4"/>
      <c r="I31" s="4"/>
      <c r="J31" s="4"/>
      <c r="K31" s="13"/>
      <c r="L31" s="13"/>
      <c r="M31" s="13"/>
      <c r="N31" s="13"/>
      <c r="O31" s="4"/>
    </row>
    <row r="32" spans="1:17" s="9" customFormat="1" x14ac:dyDescent="0.25">
      <c r="A32" s="37" t="s">
        <v>22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Q32" s="24"/>
    </row>
    <row r="33" spans="1:17" s="9" customFormat="1" x14ac:dyDescent="0.25">
      <c r="A33" s="38" t="s">
        <v>21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</row>
    <row r="34" spans="1:17" s="9" customFormat="1" ht="15" customHeight="1" x14ac:dyDescent="0.25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</row>
    <row r="35" spans="1:17" s="9" customFormat="1" x14ac:dyDescent="0.25">
      <c r="A35" s="35" t="s">
        <v>41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10"/>
      <c r="Q35" s="10"/>
    </row>
    <row r="37" spans="1:17" x14ac:dyDescent="0.25">
      <c r="M37" s="23"/>
    </row>
    <row r="39" spans="1:17" x14ac:dyDescent="0.25">
      <c r="M39" s="23"/>
    </row>
    <row r="41" spans="1:17" x14ac:dyDescent="0.25">
      <c r="N41" s="23"/>
    </row>
    <row r="42" spans="1:17" x14ac:dyDescent="0.25">
      <c r="M42" s="23"/>
    </row>
  </sheetData>
  <mergeCells count="17">
    <mergeCell ref="B19:B20"/>
    <mergeCell ref="C19:D19"/>
    <mergeCell ref="A35:O35"/>
    <mergeCell ref="L13:M13"/>
    <mergeCell ref="B15:N15"/>
    <mergeCell ref="A32:O32"/>
    <mergeCell ref="A33:O33"/>
    <mergeCell ref="A34:O34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</mergeCells>
  <conditionalFormatting sqref="N30">
    <cfRule type="containsText" dxfId="35" priority="100" operator="containsText" text="НЕ">
      <formula>NOT(ISERROR(SEARCH("НЕ",N30)))</formula>
    </cfRule>
    <cfRule type="containsText" dxfId="34" priority="101" operator="containsText" text="ОДНОРОДНЫЕ">
      <formula>NOT(ISERROR(SEARCH("ОДНОРОДНЫЕ",N30)))</formula>
    </cfRule>
    <cfRule type="containsText" dxfId="33" priority="102" operator="containsText" text="НЕОДНОРОДНЫЕ">
      <formula>NOT(ISERROR(SEARCH("НЕОДНОРОДНЫЕ",N30)))</formula>
    </cfRule>
  </conditionalFormatting>
  <conditionalFormatting sqref="N30">
    <cfRule type="containsText" dxfId="32" priority="97" operator="containsText" text="НЕОДНОРОДНЫЕ">
      <formula>NOT(ISERROR(SEARCH("НЕОДНОРОДНЫЕ",N30)))</formula>
    </cfRule>
    <cfRule type="containsText" dxfId="31" priority="98" operator="containsText" text="ОДНОРОДНЫЕ">
      <formula>NOT(ISERROR(SEARCH("ОДНОРОДНЫЕ",N30)))</formula>
    </cfRule>
    <cfRule type="containsText" dxfId="30" priority="99" operator="containsText" text="НЕОДНОРОДНЫЕ">
      <formula>NOT(ISERROR(SEARCH("НЕОДНОРОДНЫЕ",N30)))</formula>
    </cfRule>
  </conditionalFormatting>
  <conditionalFormatting sqref="N26:N27 N29">
    <cfRule type="containsText" dxfId="29" priority="58" operator="containsText" text="НЕ">
      <formula>NOT(ISERROR(SEARCH("НЕ",N26)))</formula>
    </cfRule>
    <cfRule type="containsText" dxfId="28" priority="59" operator="containsText" text="ОДНОРОДНЫЕ">
      <formula>NOT(ISERROR(SEARCH("ОДНОРОДНЫЕ",N26)))</formula>
    </cfRule>
    <cfRule type="containsText" dxfId="27" priority="60" operator="containsText" text="НЕОДНОРОДНЫЕ">
      <formula>NOT(ISERROR(SEARCH("НЕОДНОРОДНЫЕ",N26)))</formula>
    </cfRule>
  </conditionalFormatting>
  <conditionalFormatting sqref="N26:N27 N29">
    <cfRule type="containsText" dxfId="26" priority="55" operator="containsText" text="НЕОДНОРОДНЫЕ">
      <formula>NOT(ISERROR(SEARCH("НЕОДНОРОДНЫЕ",N26)))</formula>
    </cfRule>
    <cfRule type="containsText" dxfId="25" priority="56" operator="containsText" text="ОДНОРОДНЫЕ">
      <formula>NOT(ISERROR(SEARCH("ОДНОРОДНЫЕ",N26)))</formula>
    </cfRule>
    <cfRule type="containsText" dxfId="24" priority="57" operator="containsText" text="НЕОДНОРОДНЫЕ">
      <formula>NOT(ISERROR(SEARCH("НЕОДНОРОДНЫЕ",N26)))</formula>
    </cfRule>
  </conditionalFormatting>
  <conditionalFormatting sqref="N23:N25">
    <cfRule type="containsText" dxfId="23" priority="52" operator="containsText" text="НЕ">
      <formula>NOT(ISERROR(SEARCH("НЕ",N23)))</formula>
    </cfRule>
    <cfRule type="containsText" dxfId="22" priority="53" operator="containsText" text="ОДНОРОДНЫЕ">
      <formula>NOT(ISERROR(SEARCH("ОДНОРОДНЫЕ",N23)))</formula>
    </cfRule>
    <cfRule type="containsText" dxfId="21" priority="54" operator="containsText" text="НЕОДНОРОДНЫЕ">
      <formula>NOT(ISERROR(SEARCH("НЕОДНОРОДНЫЕ",N23)))</formula>
    </cfRule>
  </conditionalFormatting>
  <conditionalFormatting sqref="N23:N25">
    <cfRule type="containsText" dxfId="20" priority="49" operator="containsText" text="НЕОДНОРОДНЫЕ">
      <formula>NOT(ISERROR(SEARCH("НЕОДНОРОДНЫЕ",N23)))</formula>
    </cfRule>
    <cfRule type="containsText" dxfId="19" priority="50" operator="containsText" text="ОДНОРОДНЫЕ">
      <formula>NOT(ISERROR(SEARCH("ОДНОРОДНЫЕ",N23)))</formula>
    </cfRule>
    <cfRule type="containsText" dxfId="18" priority="51" operator="containsText" text="НЕОДНОРОДНЫЕ">
      <formula>NOT(ISERROR(SEARCH("НЕОДНОРОДНЫЕ",N23)))</formula>
    </cfRule>
  </conditionalFormatting>
  <conditionalFormatting sqref="N22">
    <cfRule type="containsText" dxfId="17" priority="46" operator="containsText" text="НЕ">
      <formula>NOT(ISERROR(SEARCH("НЕ",N22)))</formula>
    </cfRule>
    <cfRule type="containsText" dxfId="16" priority="47" operator="containsText" text="ОДНОРОДНЫЕ">
      <formula>NOT(ISERROR(SEARCH("ОДНОРОДНЫЕ",N22)))</formula>
    </cfRule>
    <cfRule type="containsText" dxfId="15" priority="48" operator="containsText" text="НЕОДНОРОДНЫЕ">
      <formula>NOT(ISERROR(SEARCH("НЕОДНОРОДНЫЕ",N22)))</formula>
    </cfRule>
  </conditionalFormatting>
  <conditionalFormatting sqref="N22">
    <cfRule type="containsText" dxfId="14" priority="43" operator="containsText" text="НЕОДНОРОДНЫЕ">
      <formula>NOT(ISERROR(SEARCH("НЕОДНОРОДНЫЕ",N22)))</formula>
    </cfRule>
    <cfRule type="containsText" dxfId="13" priority="44" operator="containsText" text="ОДНОРОДНЫЕ">
      <formula>NOT(ISERROR(SEARCH("ОДНОРОДНЫЕ",N22)))</formula>
    </cfRule>
    <cfRule type="containsText" dxfId="12" priority="45" operator="containsText" text="НЕОДНОРОДНЫЕ">
      <formula>NOT(ISERROR(SEARCH("НЕОДНОРОДНЫЕ",N22)))</formula>
    </cfRule>
  </conditionalFormatting>
  <conditionalFormatting sqref="N21">
    <cfRule type="containsText" dxfId="11" priority="40" operator="containsText" text="НЕ">
      <formula>NOT(ISERROR(SEARCH("НЕ",N21)))</formula>
    </cfRule>
    <cfRule type="containsText" dxfId="10" priority="41" operator="containsText" text="ОДНОРОДНЫЕ">
      <formula>NOT(ISERROR(SEARCH("ОДНОРОДНЫЕ",N21)))</formula>
    </cfRule>
    <cfRule type="containsText" dxfId="9" priority="42" operator="containsText" text="НЕОДНОРОДНЫЕ">
      <formula>NOT(ISERROR(SEARCH("НЕОДНОРОДНЫЕ",N21)))</formula>
    </cfRule>
  </conditionalFormatting>
  <conditionalFormatting sqref="N21">
    <cfRule type="containsText" dxfId="8" priority="37" operator="containsText" text="НЕОДНОРОДНЫЕ">
      <formula>NOT(ISERROR(SEARCH("НЕОДНОРОДНЫЕ",N21)))</formula>
    </cfRule>
    <cfRule type="containsText" dxfId="7" priority="38" operator="containsText" text="ОДНОРОДНЫЕ">
      <formula>NOT(ISERROR(SEARCH("ОДНОРОДНЫЕ",N21)))</formula>
    </cfRule>
    <cfRule type="containsText" dxfId="6" priority="39" operator="containsText" text="НЕОДНОРОДНЫЕ">
      <formula>NOT(ISERROR(SEARCH("НЕОДНОРОДНЫЕ",N21)))</formula>
    </cfRule>
  </conditionalFormatting>
  <conditionalFormatting sqref="N28">
    <cfRule type="containsText" dxfId="5" priority="4" operator="containsText" text="НЕ">
      <formula>NOT(ISERROR(SEARCH("НЕ",N28)))</formula>
    </cfRule>
    <cfRule type="containsText" dxfId="4" priority="5" operator="containsText" text="ОДНОРОДНЫЕ">
      <formula>NOT(ISERROR(SEARCH("ОДНОРОДНЫЕ",N28)))</formula>
    </cfRule>
    <cfRule type="containsText" dxfId="3" priority="6" operator="containsText" text="НЕОДНОРОДНЫЕ">
      <formula>NOT(ISERROR(SEARCH("НЕОДНОРОДНЫЕ",N28)))</formula>
    </cfRule>
  </conditionalFormatting>
  <conditionalFormatting sqref="N28">
    <cfRule type="containsText" dxfId="2" priority="1" operator="containsText" text="НЕОДНОРОДНЫЕ">
      <formula>NOT(ISERROR(SEARCH("НЕОДНОРОДНЫЕ",N28)))</formula>
    </cfRule>
    <cfRule type="containsText" dxfId="1" priority="2" operator="containsText" text="ОДНОРОДНЫЕ">
      <formula>NOT(ISERROR(SEARCH("ОДНОРОДНЫЕ",N28)))</formula>
    </cfRule>
    <cfRule type="containsText" dxfId="0" priority="3" operator="containsText" text="НЕОДНОРОДНЫЕ">
      <formula>NOT(ISERROR(SEARCH("НЕОДНОРОДНЫЕ",N28)))</formula>
    </cfRule>
  </conditionalFormatting>
  <pageMargins left="0.31496062992125984" right="0.19685039370078741" top="0.35433070866141736" bottom="0.35433070866141736" header="0.11811023622047245" footer="0.11811023622047245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2024-04-25T13:06:49Z</dcterms:modified>
</cp:coreProperties>
</file>