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G19" i="1"/>
  <c r="E19" i="1"/>
  <c r="L17" i="1"/>
  <c r="K17" i="1"/>
  <c r="J17" i="1"/>
  <c r="O17" i="1" s="1"/>
  <c r="M17" i="1" l="1"/>
  <c r="N17" i="1" s="1"/>
  <c r="L18" i="1" l="1"/>
  <c r="K18" i="1"/>
  <c r="J18" i="1"/>
  <c r="O18" i="1" s="1"/>
  <c r="C14" i="1" s="1"/>
  <c r="M18" i="1" l="1"/>
  <c r="N18" i="1" s="1"/>
</calcChain>
</file>

<file path=xl/sharedStrings.xml><?xml version="1.0" encoding="utf-8"?>
<sst xmlns="http://schemas.openxmlformats.org/spreadsheetml/2006/main" count="43" uniqueCount="38">
  <si>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</si>
  <si>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</si>
  <si>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</si>
  <si>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</si>
  <si>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</si>
  <si>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</si>
  <si>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</si>
  <si>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</si>
  <si>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</si>
  <si>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</si>
  <si>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</si>
  <si>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</si>
  <si>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</si>
  <si>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</si>
  <si>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</si>
  <si>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</si>
  <si>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</si>
  <si>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</si>
  <si>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</si>
  <si>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</si>
  <si>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</si>
  <si>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</si>
  <si>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</si>
  <si>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</si>
  <si>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</si>
  <si>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</si>
  <si>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</si>
  <si>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</si>
  <si>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</si>
  <si>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шт</t>
  </si>
  <si>
    <t>№ 094-24</t>
  </si>
  <si>
    <t>на поставку кресел-колясок и тележки для перевозки пациентов путем запроса котировок в электронной форме</t>
  </si>
  <si>
    <t xml:space="preserve">Кресло-коляска </t>
  </si>
  <si>
    <t>Тележка для перевозки больных ДЗМО ТПБВ-02 Д или эквивалент</t>
  </si>
  <si>
    <t>Начальная (максимальная) цена договора устанавливается в размере 271200 руб. (двести семьдесят одна тысяча двести рублей 00 копеек)</t>
  </si>
  <si>
    <t>КП вх. 1135 от 20.05.2024</t>
  </si>
  <si>
    <t>КП вх. 1134 от 20.05.2024</t>
  </si>
  <si>
    <t>КП вх. 1133 от 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</si>
</sst>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zoomScalePageLayoutView="70" workbookViewId="0">
      <selection activeCell="G28" sqref="G28"/>
    </sheetView>
  </sheetViews>
  <sheetFormatPr defaultRowHeight="15" x14ac:dyDescent="0.25"/>
  <cols>
    <col min="1" max="1" width="9.140625" style="6"/>
    <col min="2" max="2" width="32" style="6" customWidth="1"/>
    <col min="3" max="4" width="9.140625" style="6"/>
    <col min="5" max="7" width="17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6" customWidth="1"/>
    <col min="12" max="12" width="12.5703125" style="6" customWidth="1"/>
    <col min="13" max="13" width="10.28515625" style="6" customWidth="1"/>
    <col min="14" max="14" width="21.140625" style="6" customWidth="1"/>
    <col min="15" max="15" width="13.28515625" style="1" customWidth="1"/>
    <col min="16" max="16384" width="9.140625" style="4"/>
  </cols>
  <sheetData>
    <row r="1" spans="1:15" x14ac:dyDescent="0.25">
      <c r="O1" s="9" t="s">
        <v>27</v>
      </c>
    </row>
    <row r="2" spans="1:15" x14ac:dyDescent="0.25">
      <c r="O2" s="9" t="s">
        <v>28</v>
      </c>
    </row>
    <row r="3" spans="1:15" x14ac:dyDescent="0.25">
      <c r="O3" s="9" t="s">
        <v>31</v>
      </c>
    </row>
    <row r="4" spans="1:15" x14ac:dyDescent="0.25">
      <c r="O4" s="10" t="s">
        <v>30</v>
      </c>
    </row>
    <row r="5" spans="1:15" x14ac:dyDescent="0.25">
      <c r="O5" s="2" t="s">
        <v>16</v>
      </c>
    </row>
    <row r="6" spans="1:15" x14ac:dyDescent="0.25">
      <c r="O6" s="3" t="s">
        <v>21</v>
      </c>
    </row>
    <row r="7" spans="1:15" x14ac:dyDescent="0.25">
      <c r="O7" s="3" t="s">
        <v>17</v>
      </c>
    </row>
    <row r="9" spans="1:15" ht="28.9" customHeight="1" x14ac:dyDescent="0.25">
      <c r="L9" s="28" t="s">
        <v>20</v>
      </c>
      <c r="M9" s="28"/>
      <c r="O9" s="1" t="s">
        <v>18</v>
      </c>
    </row>
    <row r="11" spans="1:15" x14ac:dyDescent="0.25">
      <c r="B11" s="28" t="s">
        <v>19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5" hidden="1" x14ac:dyDescent="0.25"/>
    <row r="14" spans="1:15" s="6" customFormat="1" ht="48.75" customHeight="1" x14ac:dyDescent="0.25">
      <c r="A14" s="31" t="s">
        <v>14</v>
      </c>
      <c r="B14" s="32"/>
      <c r="C14" s="33">
        <f>SUM(O17:O18)</f>
        <v>271200</v>
      </c>
      <c r="D14" s="32"/>
      <c r="E14" s="17" t="s">
        <v>37</v>
      </c>
      <c r="F14" s="17" t="s">
        <v>35</v>
      </c>
      <c r="G14" s="17" t="s">
        <v>36</v>
      </c>
      <c r="H14" s="8"/>
      <c r="I14" s="8"/>
      <c r="J14" s="7"/>
      <c r="K14" s="5"/>
      <c r="L14" s="5"/>
      <c r="M14" s="5"/>
      <c r="N14" s="5"/>
      <c r="O14" s="7"/>
    </row>
    <row r="15" spans="1:15" s="6" customFormat="1" ht="30" customHeight="1" x14ac:dyDescent="0.25">
      <c r="A15" s="25" t="s">
        <v>0</v>
      </c>
      <c r="B15" s="25" t="s">
        <v>1</v>
      </c>
      <c r="C15" s="25" t="s">
        <v>2</v>
      </c>
      <c r="D15" s="25"/>
      <c r="E15" s="7" t="s">
        <v>5</v>
      </c>
      <c r="F15" s="7" t="s">
        <v>7</v>
      </c>
      <c r="G15" s="7" t="s">
        <v>8</v>
      </c>
      <c r="H15" s="7" t="s">
        <v>22</v>
      </c>
      <c r="I15" s="7" t="s">
        <v>23</v>
      </c>
      <c r="J15" s="34" t="s">
        <v>15</v>
      </c>
      <c r="K15" s="25" t="s">
        <v>11</v>
      </c>
      <c r="L15" s="25" t="s">
        <v>12</v>
      </c>
      <c r="M15" s="25" t="s">
        <v>13</v>
      </c>
      <c r="N15" s="25" t="s">
        <v>9</v>
      </c>
      <c r="O15" s="30" t="s">
        <v>10</v>
      </c>
    </row>
    <row r="16" spans="1:15" s="6" customFormat="1" ht="30" x14ac:dyDescent="0.25">
      <c r="A16" s="25"/>
      <c r="B16" s="26"/>
      <c r="C16" s="21" t="s">
        <v>3</v>
      </c>
      <c r="D16" s="21" t="s">
        <v>4</v>
      </c>
      <c r="E16" s="7" t="s">
        <v>6</v>
      </c>
      <c r="F16" s="7" t="s">
        <v>6</v>
      </c>
      <c r="G16" s="7" t="s">
        <v>6</v>
      </c>
      <c r="H16" s="7" t="s">
        <v>6</v>
      </c>
      <c r="I16" s="7" t="s">
        <v>6</v>
      </c>
      <c r="J16" s="35"/>
      <c r="K16" s="25"/>
      <c r="L16" s="25"/>
      <c r="M16" s="25"/>
      <c r="N16" s="25"/>
      <c r="O16" s="30"/>
    </row>
    <row r="17" spans="1:15" s="14" customFormat="1" x14ac:dyDescent="0.25">
      <c r="A17" s="16">
        <v>1</v>
      </c>
      <c r="B17" s="19" t="s">
        <v>32</v>
      </c>
      <c r="C17" s="24" t="s">
        <v>29</v>
      </c>
      <c r="D17" s="24">
        <v>4</v>
      </c>
      <c r="E17" s="20">
        <v>27000</v>
      </c>
      <c r="F17" s="15">
        <v>27300</v>
      </c>
      <c r="G17" s="15">
        <v>26600</v>
      </c>
      <c r="H17" s="15"/>
      <c r="I17" s="15"/>
      <c r="J17" s="15">
        <f t="shared" ref="J17" si="0">AVERAGE(E17:I17)</f>
        <v>26966.666666666668</v>
      </c>
      <c r="K17" s="13">
        <f t="shared" ref="K17" si="1">COUNT(E17:I17)</f>
        <v>3</v>
      </c>
      <c r="L17" s="13">
        <f t="shared" ref="L17" si="2">STDEV(E17:I17)</f>
        <v>351.18845842842467</v>
      </c>
      <c r="M17" s="13">
        <f t="shared" ref="M17" si="3">L17/J17*100</f>
        <v>1.3023057790918096</v>
      </c>
      <c r="N17" s="13" t="str">
        <f t="shared" ref="N17" si="4">IF(M17&lt;33,"ОДНОРОДНЫЕ","НЕОДНОРОДНЫЕ")</f>
        <v>ОДНОРОДНЫЕ</v>
      </c>
      <c r="O17" s="11">
        <f>D17*J17</f>
        <v>107866.66666666667</v>
      </c>
    </row>
    <row r="18" spans="1:15" s="6" customFormat="1" ht="45" x14ac:dyDescent="0.25">
      <c r="A18" s="16">
        <v>2</v>
      </c>
      <c r="B18" s="19" t="s">
        <v>33</v>
      </c>
      <c r="C18" s="24" t="s">
        <v>29</v>
      </c>
      <c r="D18" s="24">
        <v>1</v>
      </c>
      <c r="E18" s="20">
        <v>165000</v>
      </c>
      <c r="F18" s="12">
        <v>170000</v>
      </c>
      <c r="G18" s="12">
        <v>155000</v>
      </c>
      <c r="H18" s="7"/>
      <c r="I18" s="7"/>
      <c r="J18" s="7">
        <f t="shared" ref="J18" si="5">AVERAGE(E18:I18)</f>
        <v>163333.33333333334</v>
      </c>
      <c r="K18" s="5">
        <f t="shared" ref="K18" si="6">COUNT(E18:I18)</f>
        <v>3</v>
      </c>
      <c r="L18" s="5">
        <f t="shared" ref="L18" si="7">STDEV(E18:I18)</f>
        <v>7637.6261582597335</v>
      </c>
      <c r="M18" s="5">
        <f t="shared" ref="M18" si="8">L18/J18*100</f>
        <v>4.6760976479141219</v>
      </c>
      <c r="N18" s="5" t="str">
        <f t="shared" ref="N18" si="9">IF(M18&lt;33,"ОДНОРОДНЫЕ","НЕОДНОРОДНЫЕ")</f>
        <v>ОДНОРОДНЫЕ</v>
      </c>
      <c r="O18" s="11">
        <f>D18*J18</f>
        <v>163333.33333333334</v>
      </c>
    </row>
    <row r="19" spans="1:15" s="6" customFormat="1" ht="14.45" customHeight="1" x14ac:dyDescent="0.25">
      <c r="A19" s="5"/>
      <c r="B19" s="18" t="s">
        <v>25</v>
      </c>
      <c r="C19" s="22"/>
      <c r="D19" s="23"/>
      <c r="E19" s="7">
        <f>SUMPRODUCT($D$17:$D$18,E17:E18)</f>
        <v>273000</v>
      </c>
      <c r="F19" s="15">
        <f t="shared" ref="F19:G19" si="10">SUMPRODUCT($D$17:$D$18,F17:F18)</f>
        <v>279200</v>
      </c>
      <c r="G19" s="15">
        <f t="shared" si="10"/>
        <v>261400</v>
      </c>
      <c r="H19" s="7"/>
      <c r="I19" s="7"/>
      <c r="J19" s="7"/>
      <c r="K19" s="5"/>
      <c r="L19" s="5"/>
      <c r="M19" s="5"/>
      <c r="N19" s="5"/>
      <c r="O19" s="7"/>
    </row>
    <row r="20" spans="1:15" hidden="1" x14ac:dyDescent="0.25"/>
    <row r="22" spans="1:15" x14ac:dyDescent="0.25">
      <c r="A22" s="29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x14ac:dyDescent="0.25">
      <c r="A23" s="29" t="s">
        <v>24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s="6" customFormat="1" x14ac:dyDescent="0.2">
      <c r="A25" s="27" t="s">
        <v>34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mergeCells count="17">
    <mergeCell ref="L9:M9"/>
    <mergeCell ref="B11:N11"/>
    <mergeCell ref="A22:O22"/>
    <mergeCell ref="A23:O23"/>
    <mergeCell ref="A24:O24"/>
    <mergeCell ref="O15:O16"/>
    <mergeCell ref="A14:B14"/>
    <mergeCell ref="C14:D14"/>
    <mergeCell ref="J15:J16"/>
    <mergeCell ref="K15:K16"/>
    <mergeCell ref="L15:L16"/>
    <mergeCell ref="M15:M16"/>
    <mergeCell ref="N15:N16"/>
    <mergeCell ref="A15:A16"/>
    <mergeCell ref="B15:B16"/>
    <mergeCell ref="C15:D15"/>
    <mergeCell ref="A25:O25"/>
  </mergeCells>
  <conditionalFormatting sqref="N19">
    <cfRule type="containsText" dxfId="17" priority="22" operator="containsText" text="НЕ">
      <formula>NOT(ISERROR(SEARCH("НЕ",N19)))</formula>
    </cfRule>
    <cfRule type="containsText" dxfId="16" priority="23" operator="containsText" text="ОДНОРОДНЫЕ">
      <formula>NOT(ISERROR(SEARCH("ОДНОРОДНЫЕ",N19)))</formula>
    </cfRule>
    <cfRule type="containsText" dxfId="15" priority="24" operator="containsText" text="НЕОДНОРОДНЫЕ">
      <formula>NOT(ISERROR(SEARCH("НЕОДНОРОДНЫЕ",N19)))</formula>
    </cfRule>
  </conditionalFormatting>
  <conditionalFormatting sqref="N19">
    <cfRule type="containsText" dxfId="14" priority="19" operator="containsText" text="НЕОДНОРОДНЫЕ">
      <formula>NOT(ISERROR(SEARCH("НЕОДНОРОДНЫЕ",N19)))</formula>
    </cfRule>
    <cfRule type="containsText" dxfId="13" priority="20" operator="containsText" text="ОДНОРОДНЫЕ">
      <formula>NOT(ISERROR(SEARCH("ОДНОРОДНЫЕ",N19)))</formula>
    </cfRule>
    <cfRule type="containsText" dxfId="12" priority="21" operator="containsText" text="НЕОДНОРОДНЫЕ">
      <formula>NOT(ISERROR(SEARCH("НЕОДНОРОДНЫЕ",N19)))</formula>
    </cfRule>
  </conditionalFormatting>
  <conditionalFormatting sqref="N18">
    <cfRule type="containsText" dxfId="11" priority="16" operator="containsText" text="НЕ">
      <formula>NOT(ISERROR(SEARCH("НЕ",N18)))</formula>
    </cfRule>
    <cfRule type="containsText" dxfId="10" priority="17" operator="containsText" text="ОДНОРОДНЫЕ">
      <formula>NOT(ISERROR(SEARCH("ОДНОРОДНЫЕ",N18)))</formula>
    </cfRule>
    <cfRule type="containsText" dxfId="9" priority="18" operator="containsText" text="НЕОДНОРОДНЫЕ">
      <formula>NOT(ISERROR(SEARCH("НЕОДНОРОДНЫЕ",N18)))</formula>
    </cfRule>
  </conditionalFormatting>
  <conditionalFormatting sqref="N18">
    <cfRule type="containsText" dxfId="8" priority="13" operator="containsText" text="НЕОДНОРОДНЫЕ">
      <formula>NOT(ISERROR(SEARCH("НЕОДНОРОДНЫЕ",N18)))</formula>
    </cfRule>
    <cfRule type="containsText" dxfId="7" priority="14" operator="containsText" text="ОДНОРОДНЫЕ">
      <formula>NOT(ISERROR(SEARCH("ОДНОРОДНЫЕ",N18)))</formula>
    </cfRule>
    <cfRule type="containsText" dxfId="6" priority="15" operator="containsText" text="НЕОДНОРОДНЫЕ">
      <formula>NOT(ISERROR(SEARCH("НЕОДНОРОДНЫЕ",N18)))</formula>
    </cfRule>
  </conditionalFormatting>
  <conditionalFormatting sqref="N17">
    <cfRule type="containsText" dxfId="5" priority="4" operator="containsText" text="НЕ">
      <formula>NOT(ISERROR(SEARCH("НЕ",N17)))</formula>
    </cfRule>
    <cfRule type="containsText" dxfId="4" priority="5" operator="containsText" text="ОДНОРОДНЫЕ">
      <formula>NOT(ISERROR(SEARCH("ОДНОРОДНЫЕ",N17)))</formula>
    </cfRule>
    <cfRule type="containsText" dxfId="3" priority="6" operator="containsText" text="НЕОДНОРОДНЫЕ">
      <formula>NOT(ISERROR(SEARCH("НЕОДНОРОДНЫЕ",N17)))</formula>
    </cfRule>
  </conditionalFormatting>
  <conditionalFormatting sqref="N17">
    <cfRule type="containsText" dxfId="2" priority="1" operator="containsText" text="НЕОДНОРОДНЫЕ">
      <formula>NOT(ISERROR(SEARCH("НЕОДНОРОДНЫЕ",N17)))</formula>
    </cfRule>
    <cfRule type="containsText" dxfId="1" priority="2" operator="containsText" text="ОДНОРОДНЫЕ">
      <formula>NOT(ISERROR(SEARCH("ОДНОРОДНЫЕ",N17)))</formula>
    </cfRule>
    <cfRule type="containsText" dxfId="0" priority="3" operator="containsText" text="НЕОДНОРОДНЫЕ">
      <formula>NOT(ISERROR(SEARCH("НЕОДНОРОДНЫЕ",N17)))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2024-05-20T06:15:34Z</dcterms:modified>
</cp:coreProperties>
</file>