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9" i="1" l="1"/>
  <c r="F29" i="1" l="1"/>
  <c r="G29" i="1"/>
  <c r="E29" i="1"/>
  <c r="L21" i="1"/>
  <c r="K21" i="1"/>
  <c r="J21" i="1"/>
  <c r="O21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C18" i="1" l="1"/>
  <c r="M21" i="1"/>
  <c r="N21" i="1" s="1"/>
  <c r="M23" i="1"/>
  <c r="N23" i="1" s="1"/>
  <c r="M27" i="1"/>
  <c r="N27" i="1" s="1"/>
  <c r="M26" i="1"/>
  <c r="N26" i="1" s="1"/>
  <c r="M24" i="1"/>
  <c r="N24" i="1" s="1"/>
  <c r="M22" i="1"/>
  <c r="N22" i="1" s="1"/>
  <c r="M25" i="1"/>
  <c r="N25" i="1" s="1"/>
  <c r="M28" i="1"/>
  <c r="N28" i="1" s="1"/>
</calcChain>
</file>

<file path=xl/sharedStrings.xml><?xml version="1.0" encoding="utf-8"?>
<sst xmlns="http://schemas.openxmlformats.org/spreadsheetml/2006/main" count="57" uniqueCount="47">
  <si>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</si>
  <si>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</si>
  <si>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</si>
  <si>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</si>
  <si>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</si>
  <si>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</si>
  <si>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</si>
  <si>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</si>
  <si>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</si>
  <si>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</si>
  <si>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</si>
  <si>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</si>
  <si>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</si>
  <si>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</si>
  <si>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</si>
  <si>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</si>
  <si>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</si>
  <si>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</si>
  <si>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</si>
  <si>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</si>
  <si>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</si>
  <si>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</si>
  <si>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</si>
  <si>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</si>
  <si>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</si>
  <si>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</si>
  <si>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</si>
  <si>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</si>
  <si>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Источник № 1</t>
  </si>
  <si>
    <t>Источник № 2</t>
  </si>
  <si>
    <t>Источник № 3</t>
  </si>
  <si>
    <t>№ 091-24</t>
  </si>
  <si>
    <t>на поставку строительных смесей путем запроса котировок</t>
  </si>
  <si>
    <t>Финишный наливной пол</t>
  </si>
  <si>
    <t>Ровнитель для пола грубый</t>
  </si>
  <si>
    <t>Грунтовка глубокого проникновения</t>
  </si>
  <si>
    <t xml:space="preserve">Шпатлевка  финишная полимерная белая </t>
  </si>
  <si>
    <t>Клей для керамогранита и плитки</t>
  </si>
  <si>
    <t>Клей универсальный для напольных покрытий</t>
  </si>
  <si>
    <t>Супер- клей универсальный</t>
  </si>
  <si>
    <t>Штукатурка  гипсовая универсальная серая, для внутренних работ</t>
  </si>
  <si>
    <t>кг</t>
  </si>
  <si>
    <t>Начальная (максимальная) цена договора устанавливается в размере 90944,26 руб. (девяносто тысяч девятьсот сорок четыре рубля двадцать шесть копеек)</t>
  </si>
  <si>
    <t>КП вх. 960 от 23.04.2024</t>
  </si>
  <si>
    <t>КП вх. 959 от 23.04.2024</t>
  </si>
  <si>
    <t>КП вх. 958 от 23.04.2024</t>
  </si>
  <si>
    <t>КП вх. 957 от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</si>
</sst>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5" zoomScaleNormal="85" zoomScalePageLayoutView="70" workbookViewId="0">
      <selection activeCell="F41" sqref="F41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7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7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7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7" t="s">
        <v>32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7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7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7" t="s">
        <v>31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6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7" t="s">
        <v>13</v>
      </c>
    </row>
    <row r="10" spans="1:15" s="6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18</v>
      </c>
    </row>
    <row r="11" spans="1:15" s="6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8" t="s">
        <v>14</v>
      </c>
    </row>
    <row r="12" spans="1:15" s="6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6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2" t="s">
        <v>17</v>
      </c>
      <c r="M13" s="32"/>
      <c r="N13" s="13"/>
      <c r="O13" s="4" t="s">
        <v>15</v>
      </c>
    </row>
    <row r="14" spans="1:1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4"/>
    </row>
    <row r="15" spans="1:15" x14ac:dyDescent="0.25">
      <c r="A15" s="13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4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5" customFormat="1" ht="30" x14ac:dyDescent="0.25">
      <c r="A18" s="36" t="s">
        <v>11</v>
      </c>
      <c r="B18" s="37"/>
      <c r="C18" s="38">
        <f>SUM(O21:O28)</f>
        <v>90944.26</v>
      </c>
      <c r="D18" s="37"/>
      <c r="E18" s="26" t="s">
        <v>46</v>
      </c>
      <c r="F18" s="26" t="s">
        <v>45</v>
      </c>
      <c r="G18" s="26" t="s">
        <v>44</v>
      </c>
      <c r="H18" s="26" t="s">
        <v>43</v>
      </c>
      <c r="I18" s="14"/>
      <c r="J18" s="14"/>
      <c r="K18" s="11"/>
      <c r="L18" s="11"/>
      <c r="M18" s="11"/>
      <c r="N18" s="11"/>
      <c r="O18" s="14"/>
    </row>
    <row r="19" spans="1:17" s="5" customFormat="1" x14ac:dyDescent="0.25">
      <c r="A19" s="29" t="s">
        <v>0</v>
      </c>
      <c r="B19" s="29" t="s">
        <v>1</v>
      </c>
      <c r="C19" s="29" t="s">
        <v>2</v>
      </c>
      <c r="D19" s="29"/>
      <c r="E19" s="14" t="s">
        <v>28</v>
      </c>
      <c r="F19" s="14" t="s">
        <v>29</v>
      </c>
      <c r="G19" s="14" t="s">
        <v>30</v>
      </c>
      <c r="H19" s="14" t="s">
        <v>19</v>
      </c>
      <c r="I19" s="14" t="s">
        <v>20</v>
      </c>
      <c r="J19" s="39" t="s">
        <v>12</v>
      </c>
      <c r="K19" s="29" t="s">
        <v>8</v>
      </c>
      <c r="L19" s="29" t="s">
        <v>9</v>
      </c>
      <c r="M19" s="29" t="s">
        <v>10</v>
      </c>
      <c r="N19" s="29" t="s">
        <v>6</v>
      </c>
      <c r="O19" s="35" t="s">
        <v>7</v>
      </c>
    </row>
    <row r="20" spans="1:17" s="5" customFormat="1" ht="30" x14ac:dyDescent="0.25">
      <c r="A20" s="30"/>
      <c r="B20" s="30"/>
      <c r="C20" s="12" t="s">
        <v>3</v>
      </c>
      <c r="D20" s="12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0"/>
      <c r="K20" s="29"/>
      <c r="L20" s="29"/>
      <c r="M20" s="29"/>
      <c r="N20" s="29"/>
      <c r="O20" s="35"/>
    </row>
    <row r="21" spans="1:17" s="5" customFormat="1" x14ac:dyDescent="0.25">
      <c r="A21" s="19">
        <v>1</v>
      </c>
      <c r="B21" s="27" t="s">
        <v>33</v>
      </c>
      <c r="C21" s="18" t="s">
        <v>41</v>
      </c>
      <c r="D21" s="18">
        <v>300</v>
      </c>
      <c r="E21" s="28">
        <v>34.28</v>
      </c>
      <c r="F21" s="25">
        <v>35</v>
      </c>
      <c r="G21" s="25">
        <v>37</v>
      </c>
      <c r="H21" s="25">
        <v>36</v>
      </c>
      <c r="I21" s="21"/>
      <c r="J21" s="21">
        <f>ROUNDDOWN(AVERAGE(E21:I21),2)</f>
        <v>35.57</v>
      </c>
      <c r="K21" s="22">
        <f t="shared" ref="K21" si="0">COUNT(E21:I21)</f>
        <v>4</v>
      </c>
      <c r="L21" s="22">
        <f t="shared" ref="L21" si="1">STDEV(E21:I21)</f>
        <v>1.1858611498260097</v>
      </c>
      <c r="M21" s="22">
        <f t="shared" ref="M21" si="2">L21/J21*100</f>
        <v>3.3338800950970184</v>
      </c>
      <c r="N21" s="22" t="str">
        <f t="shared" ref="N21" si="3">IF(M21&lt;33,"ОДНОРОДНЫЕ","НЕОДНОРОДНЫЕ")</f>
        <v>ОДНОРОДНЫЕ</v>
      </c>
      <c r="O21" s="21">
        <f t="shared" ref="O21" si="4">D21*J21</f>
        <v>10671</v>
      </c>
    </row>
    <row r="22" spans="1:17" s="5" customFormat="1" x14ac:dyDescent="0.25">
      <c r="A22" s="19">
        <v>2</v>
      </c>
      <c r="B22" s="27" t="s">
        <v>34</v>
      </c>
      <c r="C22" s="18" t="s">
        <v>41</v>
      </c>
      <c r="D22" s="18">
        <v>375</v>
      </c>
      <c r="E22" s="28">
        <v>17.850000000000001</v>
      </c>
      <c r="F22" s="25">
        <v>20</v>
      </c>
      <c r="G22" s="25">
        <v>21</v>
      </c>
      <c r="H22" s="25">
        <v>21</v>
      </c>
      <c r="I22" s="21"/>
      <c r="J22" s="21">
        <f>ROUNDDOWN(AVERAGE(E22:I22),2)</f>
        <v>19.96</v>
      </c>
      <c r="K22" s="22">
        <f t="shared" ref="K22:K28" si="5">COUNT(E22:I22)</f>
        <v>4</v>
      </c>
      <c r="L22" s="22">
        <f t="shared" ref="L22:L28" si="6">STDEV(E22:I22)</f>
        <v>1.4851346740279139</v>
      </c>
      <c r="M22" s="22">
        <f t="shared" ref="M22:M28" si="7">L22/J22*100</f>
        <v>7.4405544790977647</v>
      </c>
      <c r="N22" s="22" t="str">
        <f t="shared" ref="N22:N28" si="8">IF(M22&lt;33,"ОДНОРОДНЫЕ","НЕОДНОРОДНЫЕ")</f>
        <v>ОДНОРОДНЫЕ</v>
      </c>
      <c r="O22" s="21">
        <f t="shared" ref="O22:O24" si="9">D22*J22</f>
        <v>7485</v>
      </c>
    </row>
    <row r="23" spans="1:17" s="5" customFormat="1" ht="30" x14ac:dyDescent="0.25">
      <c r="A23" s="19">
        <v>3</v>
      </c>
      <c r="B23" s="27" t="s">
        <v>35</v>
      </c>
      <c r="C23" s="18" t="s">
        <v>41</v>
      </c>
      <c r="D23" s="18">
        <v>250</v>
      </c>
      <c r="E23" s="28">
        <v>115.2</v>
      </c>
      <c r="F23" s="25">
        <v>65</v>
      </c>
      <c r="G23" s="25">
        <v>66</v>
      </c>
      <c r="H23" s="25">
        <v>67</v>
      </c>
      <c r="I23" s="21"/>
      <c r="J23" s="21">
        <f t="shared" ref="J23:J28" si="10">ROUNDDOWN(AVERAGE(E23:I23),2)</f>
        <v>78.3</v>
      </c>
      <c r="K23" s="22">
        <f t="shared" si="5"/>
        <v>4</v>
      </c>
      <c r="L23" s="22">
        <f t="shared" si="6"/>
        <v>24.613546405722758</v>
      </c>
      <c r="M23" s="22">
        <f t="shared" si="7"/>
        <v>31.43492516695116</v>
      </c>
      <c r="N23" s="22" t="str">
        <f t="shared" si="8"/>
        <v>ОДНОРОДНЫЕ</v>
      </c>
      <c r="O23" s="21">
        <f t="shared" si="9"/>
        <v>19575</v>
      </c>
    </row>
    <row r="24" spans="1:17" s="5" customFormat="1" ht="30" x14ac:dyDescent="0.25">
      <c r="A24" s="19">
        <v>4</v>
      </c>
      <c r="B24" s="27" t="s">
        <v>36</v>
      </c>
      <c r="C24" s="18" t="s">
        <v>41</v>
      </c>
      <c r="D24" s="18">
        <v>400</v>
      </c>
      <c r="E24" s="28">
        <v>35.64</v>
      </c>
      <c r="F24" s="25">
        <v>40</v>
      </c>
      <c r="G24" s="25">
        <v>40</v>
      </c>
      <c r="H24" s="25">
        <v>41</v>
      </c>
      <c r="I24" s="21"/>
      <c r="J24" s="21">
        <f t="shared" si="10"/>
        <v>39.159999999999997</v>
      </c>
      <c r="K24" s="22">
        <f t="shared" si="5"/>
        <v>4</v>
      </c>
      <c r="L24" s="22">
        <f t="shared" si="6"/>
        <v>2.3935468799809763</v>
      </c>
      <c r="M24" s="22">
        <f t="shared" si="7"/>
        <v>6.1122239018921771</v>
      </c>
      <c r="N24" s="22" t="str">
        <f t="shared" si="8"/>
        <v>ОДНОРОДНЫЕ</v>
      </c>
      <c r="O24" s="21">
        <f t="shared" si="9"/>
        <v>15663.999999999998</v>
      </c>
    </row>
    <row r="25" spans="1:17" s="5" customFormat="1" x14ac:dyDescent="0.25">
      <c r="A25" s="19">
        <v>5</v>
      </c>
      <c r="B25" s="27" t="s">
        <v>37</v>
      </c>
      <c r="C25" s="18" t="s">
        <v>41</v>
      </c>
      <c r="D25" s="18">
        <v>450</v>
      </c>
      <c r="E25" s="28">
        <v>21.92</v>
      </c>
      <c r="F25" s="25">
        <v>30</v>
      </c>
      <c r="G25" s="25">
        <v>31</v>
      </c>
      <c r="H25" s="25">
        <v>32</v>
      </c>
      <c r="I25" s="21"/>
      <c r="J25" s="21">
        <f t="shared" si="10"/>
        <v>28.73</v>
      </c>
      <c r="K25" s="22">
        <f t="shared" si="5"/>
        <v>4</v>
      </c>
      <c r="L25" s="22">
        <f t="shared" si="6"/>
        <v>4.6128371602156673</v>
      </c>
      <c r="M25" s="22">
        <f t="shared" si="7"/>
        <v>16.055820258321152</v>
      </c>
      <c r="N25" s="22" t="str">
        <f t="shared" si="8"/>
        <v>ОДНОРОДНЫЕ</v>
      </c>
      <c r="O25" s="21">
        <f>D25*J25</f>
        <v>12928.5</v>
      </c>
    </row>
    <row r="26" spans="1:17" s="5" customFormat="1" ht="30" x14ac:dyDescent="0.25">
      <c r="A26" s="19">
        <v>6</v>
      </c>
      <c r="B26" s="27" t="s">
        <v>38</v>
      </c>
      <c r="C26" s="18" t="s">
        <v>41</v>
      </c>
      <c r="D26" s="18">
        <v>36</v>
      </c>
      <c r="E26" s="28">
        <v>232.64</v>
      </c>
      <c r="F26" s="25">
        <v>350</v>
      </c>
      <c r="G26" s="25">
        <v>357</v>
      </c>
      <c r="H26" s="25">
        <v>359</v>
      </c>
      <c r="I26" s="21"/>
      <c r="J26" s="21">
        <f t="shared" si="10"/>
        <v>324.66000000000003</v>
      </c>
      <c r="K26" s="22">
        <f t="shared" si="5"/>
        <v>4</v>
      </c>
      <c r="L26" s="22">
        <f t="shared" si="6"/>
        <v>61.467897312337151</v>
      </c>
      <c r="M26" s="22">
        <f t="shared" si="7"/>
        <v>18.933006010083517</v>
      </c>
      <c r="N26" s="22" t="str">
        <f t="shared" si="8"/>
        <v>ОДНОРОДНЫЕ</v>
      </c>
      <c r="O26" s="21">
        <f t="shared" ref="O26:O27" si="11">D26*J26</f>
        <v>11687.76</v>
      </c>
    </row>
    <row r="27" spans="1:17" s="5" customFormat="1" x14ac:dyDescent="0.25">
      <c r="A27" s="19">
        <v>7</v>
      </c>
      <c r="B27" s="27" t="s">
        <v>39</v>
      </c>
      <c r="C27" s="18" t="s">
        <v>27</v>
      </c>
      <c r="D27" s="18">
        <v>90</v>
      </c>
      <c r="E27" s="28">
        <v>31</v>
      </c>
      <c r="F27" s="25">
        <v>40</v>
      </c>
      <c r="G27" s="25">
        <v>42</v>
      </c>
      <c r="H27" s="25">
        <v>43</v>
      </c>
      <c r="I27" s="21"/>
      <c r="J27" s="21">
        <f t="shared" si="10"/>
        <v>39</v>
      </c>
      <c r="K27" s="22">
        <f t="shared" si="5"/>
        <v>4</v>
      </c>
      <c r="L27" s="22">
        <f t="shared" si="6"/>
        <v>5.4772255750516612</v>
      </c>
      <c r="M27" s="22">
        <f t="shared" si="7"/>
        <v>14.044168141158107</v>
      </c>
      <c r="N27" s="22" t="str">
        <f t="shared" si="8"/>
        <v>ОДНОРОДНЫЕ</v>
      </c>
      <c r="O27" s="21">
        <f t="shared" si="11"/>
        <v>3510</v>
      </c>
    </row>
    <row r="28" spans="1:17" s="5" customFormat="1" ht="45" x14ac:dyDescent="0.25">
      <c r="A28" s="19">
        <v>8</v>
      </c>
      <c r="B28" s="27" t="s">
        <v>40</v>
      </c>
      <c r="C28" s="18" t="s">
        <v>41</v>
      </c>
      <c r="D28" s="18">
        <v>450</v>
      </c>
      <c r="E28" s="28">
        <v>20.77</v>
      </c>
      <c r="F28" s="25">
        <v>20</v>
      </c>
      <c r="G28" s="25">
        <v>22</v>
      </c>
      <c r="H28" s="25">
        <v>21</v>
      </c>
      <c r="I28" s="21"/>
      <c r="J28" s="21">
        <f t="shared" si="10"/>
        <v>20.94</v>
      </c>
      <c r="K28" s="22">
        <f t="shared" si="5"/>
        <v>4</v>
      </c>
      <c r="L28" s="22">
        <f t="shared" si="6"/>
        <v>0.82455543577534351</v>
      </c>
      <c r="M28" s="22">
        <f t="shared" si="7"/>
        <v>3.9377050419070843</v>
      </c>
      <c r="N28" s="22" t="str">
        <f t="shared" si="8"/>
        <v>ОДНОРОДНЫЕ</v>
      </c>
      <c r="O28" s="21">
        <f>D28*J28</f>
        <v>9423</v>
      </c>
    </row>
    <row r="29" spans="1:17" s="5" customFormat="1" x14ac:dyDescent="0.25">
      <c r="A29" s="11"/>
      <c r="B29" s="15"/>
      <c r="C29" s="16"/>
      <c r="D29" s="20"/>
      <c r="E29" s="14">
        <f>SUMPRODUCT($D$21:$D$28,E21:E28)</f>
        <v>90409.29</v>
      </c>
      <c r="F29" s="21">
        <f>SUMPRODUCT($D$21:$D$28,F21:F28)</f>
        <v>88950</v>
      </c>
      <c r="G29" s="21">
        <f>SUMPRODUCT($D$21:$D$28,G21:G28)</f>
        <v>91957</v>
      </c>
      <c r="H29" s="25">
        <f>SUMPRODUCT($D$21:$D$28,H21:H28)</f>
        <v>92469</v>
      </c>
      <c r="I29" s="14"/>
      <c r="J29" s="14"/>
      <c r="K29" s="11"/>
      <c r="L29" s="11"/>
      <c r="M29" s="11"/>
      <c r="N29" s="11"/>
      <c r="O29" s="14"/>
    </row>
    <row r="30" spans="1:17" s="6" customFormat="1" x14ac:dyDescent="0.25">
      <c r="A30" s="13"/>
      <c r="B30" s="13"/>
      <c r="C30" s="13"/>
      <c r="D30" s="13"/>
      <c r="E30" s="4"/>
      <c r="F30" s="4"/>
      <c r="G30" s="4"/>
      <c r="H30" s="4"/>
      <c r="I30" s="4"/>
      <c r="J30" s="4"/>
      <c r="K30" s="13"/>
      <c r="L30" s="13"/>
      <c r="M30" s="13"/>
      <c r="N30" s="13"/>
      <c r="O30" s="4"/>
    </row>
    <row r="31" spans="1:17" s="9" customFormat="1" x14ac:dyDescent="0.25">
      <c r="A31" s="33" t="s">
        <v>22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Q31" s="24"/>
    </row>
    <row r="32" spans="1:17" s="9" customFormat="1" x14ac:dyDescent="0.25">
      <c r="A32" s="34" t="s">
        <v>21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7" s="9" customFormat="1" ht="1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7" s="9" customFormat="1" x14ac:dyDescent="0.25">
      <c r="A34" s="31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10"/>
      <c r="Q34" s="10"/>
    </row>
    <row r="38" spans="1:17" x14ac:dyDescent="0.25">
      <c r="M38" s="23"/>
    </row>
    <row r="40" spans="1:17" x14ac:dyDescent="0.25">
      <c r="N40" s="23"/>
    </row>
    <row r="41" spans="1:17" x14ac:dyDescent="0.25">
      <c r="M41" s="23"/>
    </row>
  </sheetData>
  <mergeCells count="17">
    <mergeCell ref="L13:M13"/>
    <mergeCell ref="B15:N15"/>
    <mergeCell ref="A31:O31"/>
    <mergeCell ref="A32:O32"/>
    <mergeCell ref="A33:O33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34:O34"/>
  </mergeCells>
  <conditionalFormatting sqref="N29">
    <cfRule type="containsText" dxfId="29" priority="94" operator="containsText" text="НЕ">
      <formula>NOT(ISERROR(SEARCH("НЕ",N29)))</formula>
    </cfRule>
    <cfRule type="containsText" dxfId="28" priority="95" operator="containsText" text="ОДНОРОДНЫЕ">
      <formula>NOT(ISERROR(SEARCH("ОДНОРОДНЫЕ",N29)))</formula>
    </cfRule>
    <cfRule type="containsText" dxfId="27" priority="96" operator="containsText" text="НЕОДНОРОДНЫЕ">
      <formula>NOT(ISERROR(SEARCH("НЕОДНОРОДНЫЕ",N29)))</formula>
    </cfRule>
  </conditionalFormatting>
  <conditionalFormatting sqref="N29">
    <cfRule type="containsText" dxfId="26" priority="91" operator="containsText" text="НЕОДНОРОДНЫЕ">
      <formula>NOT(ISERROR(SEARCH("НЕОДНОРОДНЫЕ",N29)))</formula>
    </cfRule>
    <cfRule type="containsText" dxfId="25" priority="92" operator="containsText" text="ОДНОРОДНЫЕ">
      <formula>NOT(ISERROR(SEARCH("ОДНОРОДНЫЕ",N29)))</formula>
    </cfRule>
    <cfRule type="containsText" dxfId="24" priority="93" operator="containsText" text="НЕОДНОРОДНЫЕ">
      <formula>NOT(ISERROR(SEARCH("НЕОДНОРОДНЫЕ",N29)))</formula>
    </cfRule>
  </conditionalFormatting>
  <conditionalFormatting sqref="N26:N28">
    <cfRule type="containsText" dxfId="23" priority="52" operator="containsText" text="НЕ">
      <formula>NOT(ISERROR(SEARCH("НЕ",N26)))</formula>
    </cfRule>
    <cfRule type="containsText" dxfId="22" priority="53" operator="containsText" text="ОДНОРОДНЫЕ">
      <formula>NOT(ISERROR(SEARCH("ОДНОРОДНЫЕ",N26)))</formula>
    </cfRule>
    <cfRule type="containsText" dxfId="21" priority="54" operator="containsText" text="НЕОДНОРОДНЫЕ">
      <formula>NOT(ISERROR(SEARCH("НЕОДНОРОДНЫЕ",N26)))</formula>
    </cfRule>
  </conditionalFormatting>
  <conditionalFormatting sqref="N26:N28">
    <cfRule type="containsText" dxfId="20" priority="49" operator="containsText" text="НЕОДНОРОДНЫЕ">
      <formula>NOT(ISERROR(SEARCH("НЕОДНОРОДНЫЕ",N26)))</formula>
    </cfRule>
    <cfRule type="containsText" dxfId="19" priority="50" operator="containsText" text="ОДНОРОДНЫЕ">
      <formula>NOT(ISERROR(SEARCH("ОДНОРОДНЫЕ",N26)))</formula>
    </cfRule>
    <cfRule type="containsText" dxfId="18" priority="51" operator="containsText" text="НЕОДНОРОДНЫЕ">
      <formula>NOT(ISERROR(SEARCH("НЕОДНОРОДНЫЕ",N26)))</formula>
    </cfRule>
  </conditionalFormatting>
  <conditionalFormatting sqref="N23:N25">
    <cfRule type="containsText" dxfId="17" priority="46" operator="containsText" text="НЕ">
      <formula>NOT(ISERROR(SEARCH("НЕ",N23)))</formula>
    </cfRule>
    <cfRule type="containsText" dxfId="16" priority="47" operator="containsText" text="ОДНОРОДНЫЕ">
      <formula>NOT(ISERROR(SEARCH("ОДНОРОДНЫЕ",N23)))</formula>
    </cfRule>
    <cfRule type="containsText" dxfId="15" priority="48" operator="containsText" text="НЕОДНОРОДНЫЕ">
      <formula>NOT(ISERROR(SEARCH("НЕОДНОРОДНЫЕ",N23)))</formula>
    </cfRule>
  </conditionalFormatting>
  <conditionalFormatting sqref="N23:N25">
    <cfRule type="containsText" dxfId="14" priority="43" operator="containsText" text="НЕОДНОРОДНЫЕ">
      <formula>NOT(ISERROR(SEARCH("НЕОДНОРОДНЫЕ",N23)))</formula>
    </cfRule>
    <cfRule type="containsText" dxfId="13" priority="44" operator="containsText" text="ОДНОРОДНЫЕ">
      <formula>NOT(ISERROR(SEARCH("ОДНОРОДНЫЕ",N23)))</formula>
    </cfRule>
    <cfRule type="containsText" dxfId="12" priority="45" operator="containsText" text="НЕОДНОРОДНЫЕ">
      <formula>NOT(ISERROR(SEARCH("НЕОДНОРОДНЫЕ",N23)))</formula>
    </cfRule>
  </conditionalFormatting>
  <conditionalFormatting sqref="N22">
    <cfRule type="containsText" dxfId="11" priority="40" operator="containsText" text="НЕ">
      <formula>NOT(ISERROR(SEARCH("НЕ",N22)))</formula>
    </cfRule>
    <cfRule type="containsText" dxfId="10" priority="41" operator="containsText" text="ОДНОРОДНЫЕ">
      <formula>NOT(ISERROR(SEARCH("ОДНОРОДНЫЕ",N22)))</formula>
    </cfRule>
    <cfRule type="containsText" dxfId="9" priority="42" operator="containsText" text="НЕОДНОРОДНЫЕ">
      <formula>NOT(ISERROR(SEARCH("НЕОДНОРОДНЫЕ",N22)))</formula>
    </cfRule>
  </conditionalFormatting>
  <conditionalFormatting sqref="N22">
    <cfRule type="containsText" dxfId="8" priority="37" operator="containsText" text="НЕОДНОРОДНЫЕ">
      <formula>NOT(ISERROR(SEARCH("НЕОДНОРОДНЫЕ",N22)))</formula>
    </cfRule>
    <cfRule type="containsText" dxfId="7" priority="38" operator="containsText" text="ОДНОРОДНЫЕ">
      <formula>NOT(ISERROR(SEARCH("ОДНОРОДНЫЕ",N22)))</formula>
    </cfRule>
    <cfRule type="containsText" dxfId="6" priority="39" operator="containsText" text="НЕОДНОРОДНЫЕ">
      <formula>NOT(ISERROR(SEARCH("НЕОДНОРОДНЫЕ",N22)))</formula>
    </cfRule>
  </conditionalFormatting>
  <conditionalFormatting sqref="N21">
    <cfRule type="containsText" dxfId="5" priority="34" operator="containsText" text="НЕ">
      <formula>NOT(ISERROR(SEARCH("НЕ",N21)))</formula>
    </cfRule>
    <cfRule type="containsText" dxfId="4" priority="35" operator="containsText" text="ОДНОРОДНЫЕ">
      <formula>NOT(ISERROR(SEARCH("ОДНОРОДНЫЕ",N21)))</formula>
    </cfRule>
    <cfRule type="containsText" dxfId="3" priority="36" operator="containsText" text="НЕОДНОРОДНЫЕ">
      <formula>NOT(ISERROR(SEARCH("НЕОДНОРОДНЫЕ",N21)))</formula>
    </cfRule>
  </conditionalFormatting>
  <conditionalFormatting sqref="N21">
    <cfRule type="containsText" dxfId="2" priority="31" operator="containsText" text="НЕОДНОРОДНЫЕ">
      <formula>NOT(ISERROR(SEARCH("НЕОДНОРОДНЫЕ",N21)))</formula>
    </cfRule>
    <cfRule type="containsText" dxfId="1" priority="32" operator="containsText" text="ОДНОРОДНЫЕ">
      <formula>NOT(ISERROR(SEARCH("ОДНОРОДНЫЕ",N21)))</formula>
    </cfRule>
    <cfRule type="containsText" dxfId="0" priority="3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2024-04-23T01:22:40Z</dcterms:modified>
</cp:coreProperties>
</file>