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20" i="1" l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19" i="1"/>
  <c r="M24" i="1"/>
  <c r="M20" i="1"/>
  <c r="M19" i="1"/>
  <c r="M21" i="1"/>
  <c r="M22" i="1"/>
  <c r="M23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O20" i="1"/>
  <c r="O21" i="1"/>
  <c r="O22" i="1"/>
  <c r="O23" i="1"/>
  <c r="P23" i="1" s="1"/>
  <c r="O24" i="1"/>
  <c r="P24" i="1" s="1"/>
  <c r="O25" i="1"/>
  <c r="P25" i="1" s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19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P19" i="1"/>
  <c r="P26" i="1"/>
  <c r="P27" i="1"/>
  <c r="P28" i="1"/>
  <c r="P32" i="1"/>
  <c r="P33" i="1"/>
  <c r="P34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19" i="1"/>
  <c r="P21" i="1" l="1"/>
  <c r="P22" i="1"/>
  <c r="P37" i="1"/>
  <c r="P29" i="1"/>
  <c r="P20" i="1"/>
  <c r="P38" i="1"/>
  <c r="P35" i="1"/>
  <c r="P30" i="1"/>
  <c r="P31" i="1"/>
  <c r="P36" i="1"/>
  <c r="P39" i="1"/>
  <c r="P41" i="1"/>
  <c r="P40" i="1"/>
  <c r="P45" i="1" l="1"/>
  <c r="P44" i="1" l="1"/>
  <c r="P46" i="1"/>
  <c r="P43" i="1"/>
  <c r="P42" i="1"/>
  <c r="C16" i="1"/>
</calcChain>
</file>

<file path=xl/sharedStrings.xml><?xml version="1.0" encoding="utf-8"?>
<sst xmlns="http://schemas.openxmlformats.org/spreadsheetml/2006/main" count="102" uniqueCount="65">
  <si>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</si>
  <si>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</si>
  <si>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</si>
  <si>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</si>
  <si>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</si>
  <si>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</si>
  <si>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</si>
  <si>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</si>
  <si>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</si>
  <si>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</si>
  <si>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</si>
  <si>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</si>
  <si>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</si>
  <si>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</si>
  <si>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</si>
  <si>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</si>
  <si>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</si>
  <si>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</si>
  <si>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</si>
  <si>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</si>
  <si>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</si>
  <si>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</si>
  <si>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</si>
  <si>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</si>
  <si>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</si>
  <si>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</si>
  <si>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</si>
  <si>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</si>
  <si>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</si>
  <si>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</si>
  <si>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</si>
  <si>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</si>
  <si>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</si>
  <si>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Уголь активированный</t>
  </si>
  <si>
    <t xml:space="preserve">Тиоктовая кислота </t>
  </si>
  <si>
    <t>Омепразол</t>
  </si>
  <si>
    <t xml:space="preserve">Пиридоксин </t>
  </si>
  <si>
    <t xml:space="preserve">Тиамин </t>
  </si>
  <si>
    <t>Аскорбиновая кислота</t>
  </si>
  <si>
    <t xml:space="preserve">Висмута трикалия дицитрат </t>
  </si>
  <si>
    <t xml:space="preserve">Лоперамид </t>
  </si>
  <si>
    <t>Метоклопрамид</t>
  </si>
  <si>
    <t>Эзомепразол</t>
  </si>
  <si>
    <t xml:space="preserve">Полиметилсилоксана полигидрат </t>
  </si>
  <si>
    <t xml:space="preserve">Цианокобаламин </t>
  </si>
  <si>
    <t>Лактулоза</t>
  </si>
  <si>
    <t>Платифиллин</t>
  </si>
  <si>
    <t>Кальция хлорид</t>
  </si>
  <si>
    <t>Магния сульфат</t>
  </si>
  <si>
    <t xml:space="preserve">Макрогол </t>
  </si>
  <si>
    <t>Панкреатин</t>
  </si>
  <si>
    <t>Кальция глюконат</t>
  </si>
  <si>
    <t>Симетикон</t>
  </si>
  <si>
    <t>Инозин+Меглюмин+Метионин+Никотинамид+Янтарная кислота</t>
  </si>
  <si>
    <t>Никотиновая кислота</t>
  </si>
  <si>
    <t xml:space="preserve">Калия хлорид </t>
  </si>
  <si>
    <t xml:space="preserve">Калия и магния аспарагинат </t>
  </si>
  <si>
    <t>Атропин</t>
  </si>
  <si>
    <t>Шт.</t>
  </si>
  <si>
    <t>№ 124-24</t>
  </si>
  <si>
    <t>на поставку лекарственных препаратов для лечения заболеваний пищеварительного тракта и обмена веществ</t>
  </si>
  <si>
    <t>Начальная (максимальная) цена договора устанавливается в размере 862 868,60 руб. (восемьсот шестьдесят две тысячи восемьсот шестьдесят восемь рублей шестьдесят копеек)</t>
  </si>
  <si>
    <t>Система электронного заказа "ФармКомандир"  20.05.2024</t>
  </si>
  <si>
    <t>Государственный реестр предельных отпускных цен 17.05.2024</t>
  </si>
  <si>
    <t>36,6 ИНТЕРНЕТ АПТЕКА https://366.ru/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</si>
</sst>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6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tabSelected="1" topLeftCell="A10" zoomScale="85" zoomScaleNormal="85" zoomScalePageLayoutView="70" workbookViewId="0">
      <selection activeCell="L19" sqref="L19:L46"/>
    </sheetView>
  </sheetViews>
  <sheetFormatPr defaultRowHeight="15" x14ac:dyDescent="0.25"/>
  <cols>
    <col min="1" max="1" width="6.140625" style="28" bestFit="1" customWidth="1"/>
    <col min="2" max="2" width="33.28515625" style="28" bestFit="1" customWidth="1"/>
    <col min="3" max="3" width="11.7109375" style="28" customWidth="1"/>
    <col min="4" max="4" width="7.140625" style="28" bestFit="1" customWidth="1"/>
    <col min="5" max="9" width="18.85546875" style="20" customWidth="1"/>
    <col min="10" max="10" width="18.85546875" style="20" hidden="1" customWidth="1"/>
    <col min="11" max="11" width="20.42578125" style="20" hidden="1" customWidth="1"/>
    <col min="12" max="12" width="13.7109375" style="20" customWidth="1"/>
    <col min="13" max="13" width="9.42578125" style="28" customWidth="1"/>
    <col min="14" max="14" width="12.5703125" style="28" customWidth="1"/>
    <col min="15" max="15" width="10.28515625" style="28" customWidth="1"/>
    <col min="16" max="16" width="22.42578125" style="28" bestFit="1" customWidth="1"/>
    <col min="17" max="17" width="17.5703125" style="20" customWidth="1"/>
    <col min="18" max="18" width="10.7109375" style="28" bestFit="1" customWidth="1"/>
    <col min="19" max="19" width="11.28515625" style="28" bestFit="1" customWidth="1"/>
    <col min="20" max="20" width="10.7109375" style="28" bestFit="1" customWidth="1"/>
    <col min="21" max="21" width="11.7109375" style="28" bestFit="1" customWidth="1"/>
    <col min="22" max="22" width="10.7109375" style="28" bestFit="1" customWidth="1"/>
    <col min="23" max="16384" width="9.140625" style="28"/>
  </cols>
  <sheetData>
    <row r="1" spans="1:17" x14ac:dyDescent="0.25">
      <c r="Q1" s="23" t="s">
        <v>19</v>
      </c>
    </row>
    <row r="2" spans="1:17" ht="14.45" customHeight="1" x14ac:dyDescent="0.25">
      <c r="Q2" s="23" t="s">
        <v>20</v>
      </c>
    </row>
    <row r="3" spans="1:17" x14ac:dyDescent="0.25">
      <c r="G3" s="16" t="s">
        <v>60</v>
      </c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x14ac:dyDescent="0.25">
      <c r="G4" s="33"/>
      <c r="H4" s="33"/>
      <c r="I4" s="33"/>
      <c r="J4" s="33"/>
      <c r="K4" s="33"/>
      <c r="L4" s="33"/>
      <c r="M4" s="35"/>
      <c r="N4" s="35"/>
      <c r="O4" s="35"/>
      <c r="P4" s="35"/>
      <c r="Q4" s="24" t="s">
        <v>22</v>
      </c>
    </row>
    <row r="5" spans="1:17" x14ac:dyDescent="0.25">
      <c r="G5" s="33"/>
      <c r="H5" s="33"/>
      <c r="I5" s="33"/>
      <c r="J5" s="33"/>
      <c r="K5" s="33"/>
      <c r="L5" s="33"/>
      <c r="M5" s="35"/>
      <c r="N5" s="35"/>
      <c r="O5" s="35"/>
      <c r="P5" s="35"/>
      <c r="Q5" s="24" t="s">
        <v>21</v>
      </c>
    </row>
    <row r="6" spans="1:17" ht="14.45" customHeight="1" x14ac:dyDescent="0.25">
      <c r="G6" s="33"/>
      <c r="H6" s="33"/>
      <c r="I6" s="33"/>
      <c r="J6" s="33"/>
      <c r="K6" s="33"/>
      <c r="L6" s="33"/>
      <c r="M6" s="35"/>
      <c r="N6" s="35"/>
      <c r="O6" s="35"/>
      <c r="P6" s="35"/>
      <c r="Q6" s="24" t="s">
        <v>59</v>
      </c>
    </row>
    <row r="7" spans="1:17" x14ac:dyDescent="0.25">
      <c r="G7" s="33"/>
      <c r="H7" s="33"/>
      <c r="I7" s="33"/>
      <c r="J7" s="33"/>
      <c r="K7" s="33"/>
      <c r="L7" s="33"/>
      <c r="M7" s="35"/>
      <c r="N7" s="35"/>
      <c r="O7" s="35"/>
      <c r="P7" s="35"/>
      <c r="Q7" s="22" t="s">
        <v>13</v>
      </c>
    </row>
    <row r="8" spans="1:17" x14ac:dyDescent="0.25">
      <c r="Q8" s="34" t="s">
        <v>16</v>
      </c>
    </row>
    <row r="9" spans="1:17" x14ac:dyDescent="0.25">
      <c r="Q9" s="34" t="s">
        <v>14</v>
      </c>
    </row>
    <row r="11" spans="1:17" ht="28.9" customHeight="1" x14ac:dyDescent="0.25">
      <c r="N11" s="17" t="s">
        <v>30</v>
      </c>
      <c r="O11" s="17"/>
      <c r="P11" s="35"/>
      <c r="Q11" s="33" t="s">
        <v>31</v>
      </c>
    </row>
    <row r="13" spans="1:17" x14ac:dyDescent="0.25">
      <c r="B13" s="5" t="s">
        <v>15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7" hidden="1" x14ac:dyDescent="0.25"/>
    <row r="16" spans="1:17" ht="68.25" customHeight="1" x14ac:dyDescent="0.25">
      <c r="A16" s="9" t="s">
        <v>11</v>
      </c>
      <c r="B16" s="10"/>
      <c r="C16" s="11">
        <f>SUM(Q19:Q46)</f>
        <v>862868.60200000007</v>
      </c>
      <c r="D16" s="10"/>
      <c r="E16" s="27" t="s">
        <v>62</v>
      </c>
      <c r="F16" s="27" t="s">
        <v>62</v>
      </c>
      <c r="G16" s="27" t="s">
        <v>62</v>
      </c>
      <c r="H16" s="37" t="s">
        <v>64</v>
      </c>
      <c r="I16" s="36" t="s">
        <v>63</v>
      </c>
      <c r="J16" s="26"/>
      <c r="K16" s="26"/>
      <c r="L16" s="29"/>
      <c r="M16" s="31"/>
      <c r="N16" s="31"/>
      <c r="O16" s="31"/>
      <c r="P16" s="31"/>
      <c r="Q16" s="29"/>
    </row>
    <row r="17" spans="1:17" ht="30" customHeight="1" x14ac:dyDescent="0.25">
      <c r="A17" s="14" t="s">
        <v>0</v>
      </c>
      <c r="B17" s="14" t="s">
        <v>1</v>
      </c>
      <c r="C17" s="14" t="s">
        <v>2</v>
      </c>
      <c r="D17" s="14"/>
      <c r="E17" s="27" t="s">
        <v>23</v>
      </c>
      <c r="F17" s="27" t="s">
        <v>24</v>
      </c>
      <c r="G17" s="27" t="s">
        <v>25</v>
      </c>
      <c r="H17" s="29" t="s">
        <v>26</v>
      </c>
      <c r="I17" s="29" t="s">
        <v>27</v>
      </c>
      <c r="J17" s="29" t="s">
        <v>28</v>
      </c>
      <c r="K17" s="29" t="s">
        <v>29</v>
      </c>
      <c r="L17" s="12" t="s">
        <v>12</v>
      </c>
      <c r="M17" s="14" t="s">
        <v>8</v>
      </c>
      <c r="N17" s="14" t="s">
        <v>9</v>
      </c>
      <c r="O17" s="14" t="s">
        <v>10</v>
      </c>
      <c r="P17" s="14" t="s">
        <v>6</v>
      </c>
      <c r="Q17" s="8" t="s">
        <v>7</v>
      </c>
    </row>
    <row r="18" spans="1:17" x14ac:dyDescent="0.25">
      <c r="A18" s="15"/>
      <c r="B18" s="15"/>
      <c r="C18" s="32" t="s">
        <v>3</v>
      </c>
      <c r="D18" s="32" t="s">
        <v>4</v>
      </c>
      <c r="E18" s="30" t="s">
        <v>5</v>
      </c>
      <c r="F18" s="30" t="s">
        <v>5</v>
      </c>
      <c r="G18" s="30" t="s">
        <v>5</v>
      </c>
      <c r="H18" s="30" t="s">
        <v>5</v>
      </c>
      <c r="I18" s="30" t="s">
        <v>5</v>
      </c>
      <c r="J18" s="30" t="s">
        <v>5</v>
      </c>
      <c r="K18" s="30" t="s">
        <v>5</v>
      </c>
      <c r="L18" s="13"/>
      <c r="M18" s="14"/>
      <c r="N18" s="14"/>
      <c r="O18" s="14"/>
      <c r="P18" s="14"/>
      <c r="Q18" s="8"/>
    </row>
    <row r="19" spans="1:17" x14ac:dyDescent="0.25">
      <c r="A19" s="1">
        <v>1</v>
      </c>
      <c r="B19" s="18" t="s">
        <v>33</v>
      </c>
      <c r="C19" s="31" t="s">
        <v>32</v>
      </c>
      <c r="D19" s="31">
        <v>65</v>
      </c>
      <c r="E19" s="27">
        <v>9.69</v>
      </c>
      <c r="F19" s="27">
        <v>11.1</v>
      </c>
      <c r="G19" s="27">
        <v>12.34</v>
      </c>
      <c r="H19" s="27"/>
      <c r="I19" s="37"/>
      <c r="J19" s="27"/>
      <c r="K19" s="30"/>
      <c r="L19" s="29">
        <f>AVERAGE(E19:K19)</f>
        <v>11.043333333333331</v>
      </c>
      <c r="M19" s="31">
        <f xml:space="preserve"> COUNT(E19:K19)</f>
        <v>3</v>
      </c>
      <c r="N19" s="31">
        <f>STDEV(E19:K19)</f>
        <v>1.3259084935746259</v>
      </c>
      <c r="O19" s="31">
        <f>N19/L19*100</f>
        <v>12.006415577192509</v>
      </c>
      <c r="P19" s="31" t="str">
        <f>IF(O19&lt;33,"ОДНОРОДНЫЕ","НЕОДНОРОДНЫЕ")</f>
        <v>ОДНОРОДНЫЕ</v>
      </c>
      <c r="Q19" s="29">
        <f>D19*L19</f>
        <v>717.81666666666649</v>
      </c>
    </row>
    <row r="20" spans="1:17" x14ac:dyDescent="0.25">
      <c r="A20" s="1">
        <v>2</v>
      </c>
      <c r="B20" s="19" t="s">
        <v>34</v>
      </c>
      <c r="C20" s="31" t="s">
        <v>32</v>
      </c>
      <c r="D20" s="31">
        <v>800</v>
      </c>
      <c r="E20" s="27">
        <v>562.66999999999996</v>
      </c>
      <c r="F20" s="27">
        <v>563.28</v>
      </c>
      <c r="G20" s="27"/>
      <c r="H20" s="27">
        <v>572</v>
      </c>
      <c r="I20" s="37"/>
      <c r="J20" s="27"/>
      <c r="K20" s="30"/>
      <c r="L20" s="38">
        <f t="shared" ref="L20:L46" si="0">AVERAGE(E20:K20)</f>
        <v>565.98333333333323</v>
      </c>
      <c r="M20" s="39">
        <f xml:space="preserve"> COUNT(E20:K20)</f>
        <v>3</v>
      </c>
      <c r="N20" s="39">
        <f t="shared" ref="N19:N46" si="1">STDEV(E20:K20)</f>
        <v>5.2195050850950935</v>
      </c>
      <c r="O20" s="39">
        <f t="shared" ref="O20:O46" si="2">N20/L20*100</f>
        <v>0.92220119881535279</v>
      </c>
      <c r="P20" s="39" t="str">
        <f t="shared" ref="P19:P42" si="3">IF(O20&lt;33,"ОДНОРОДНЫЕ","НЕОДНОРОДНЫЕ")</f>
        <v>ОДНОРОДНЫЕ</v>
      </c>
      <c r="Q20" s="38">
        <f t="shared" ref="Q20:Q46" si="4">D20*L20</f>
        <v>452786.66666666657</v>
      </c>
    </row>
    <row r="21" spans="1:17" x14ac:dyDescent="0.25">
      <c r="A21" s="1">
        <v>3</v>
      </c>
      <c r="B21" s="19" t="s">
        <v>35</v>
      </c>
      <c r="C21" s="31" t="s">
        <v>32</v>
      </c>
      <c r="D21" s="31">
        <v>400</v>
      </c>
      <c r="E21" s="27">
        <v>42.71</v>
      </c>
      <c r="F21" s="27">
        <v>46.07</v>
      </c>
      <c r="G21" s="27">
        <v>46.28</v>
      </c>
      <c r="H21" s="27"/>
      <c r="I21" s="37"/>
      <c r="J21" s="27"/>
      <c r="K21" s="30"/>
      <c r="L21" s="38">
        <f t="shared" si="0"/>
        <v>45.02</v>
      </c>
      <c r="M21" s="39">
        <f t="shared" ref="M20:M46" si="5" xml:space="preserve"> COUNT(E21:K21)</f>
        <v>3</v>
      </c>
      <c r="N21" s="39">
        <f t="shared" si="1"/>
        <v>2.0032723229755858</v>
      </c>
      <c r="O21" s="39">
        <f t="shared" si="2"/>
        <v>4.4497386116738911</v>
      </c>
      <c r="P21" s="39" t="str">
        <f t="shared" si="3"/>
        <v>ОДНОРОДНЫЕ</v>
      </c>
      <c r="Q21" s="38">
        <f t="shared" si="4"/>
        <v>18008</v>
      </c>
    </row>
    <row r="22" spans="1:17" x14ac:dyDescent="0.25">
      <c r="A22" s="1">
        <v>4</v>
      </c>
      <c r="B22" s="19" t="s">
        <v>36</v>
      </c>
      <c r="C22" s="31" t="s">
        <v>32</v>
      </c>
      <c r="D22" s="31">
        <v>270</v>
      </c>
      <c r="E22" s="27">
        <v>59.09</v>
      </c>
      <c r="F22" s="27">
        <v>61.23</v>
      </c>
      <c r="G22" s="27">
        <v>66.489999999999995</v>
      </c>
      <c r="H22" s="27"/>
      <c r="I22" s="37"/>
      <c r="J22" s="27"/>
      <c r="K22" s="30"/>
      <c r="L22" s="38">
        <f t="shared" si="0"/>
        <v>62.27</v>
      </c>
      <c r="M22" s="39">
        <f t="shared" si="5"/>
        <v>3</v>
      </c>
      <c r="N22" s="39">
        <f t="shared" si="1"/>
        <v>3.808044117391495</v>
      </c>
      <c r="O22" s="39">
        <f t="shared" si="2"/>
        <v>6.1153751684462732</v>
      </c>
      <c r="P22" s="39" t="str">
        <f t="shared" si="3"/>
        <v>ОДНОРОДНЫЕ</v>
      </c>
      <c r="Q22" s="38">
        <f t="shared" si="4"/>
        <v>16812.900000000001</v>
      </c>
    </row>
    <row r="23" spans="1:17" x14ac:dyDescent="0.25">
      <c r="A23" s="1">
        <v>5</v>
      </c>
      <c r="B23" s="19" t="s">
        <v>37</v>
      </c>
      <c r="C23" s="31" t="s">
        <v>32</v>
      </c>
      <c r="D23" s="31">
        <v>260</v>
      </c>
      <c r="E23" s="27">
        <v>40.630000000000003</v>
      </c>
      <c r="F23" s="27">
        <v>42.4</v>
      </c>
      <c r="G23" s="27">
        <v>44.56</v>
      </c>
      <c r="H23" s="27"/>
      <c r="I23" s="37"/>
      <c r="J23" s="27"/>
      <c r="K23" s="30"/>
      <c r="L23" s="38">
        <f t="shared" si="0"/>
        <v>42.53</v>
      </c>
      <c r="M23" s="39">
        <f t="shared" si="5"/>
        <v>3</v>
      </c>
      <c r="N23" s="39">
        <f t="shared" si="1"/>
        <v>1.9682225483923306</v>
      </c>
      <c r="O23" s="39">
        <f t="shared" si="2"/>
        <v>4.6278451643365397</v>
      </c>
      <c r="P23" s="39" t="str">
        <f t="shared" si="3"/>
        <v>ОДНОРОДНЫЕ</v>
      </c>
      <c r="Q23" s="38">
        <f t="shared" si="4"/>
        <v>11057.800000000001</v>
      </c>
    </row>
    <row r="24" spans="1:17" x14ac:dyDescent="0.25">
      <c r="A24" s="1">
        <v>6</v>
      </c>
      <c r="B24" s="18" t="s">
        <v>38</v>
      </c>
      <c r="C24" s="31" t="s">
        <v>32</v>
      </c>
      <c r="D24" s="31">
        <v>180</v>
      </c>
      <c r="E24" s="27">
        <v>49.69</v>
      </c>
      <c r="F24" s="27">
        <v>49.87</v>
      </c>
      <c r="G24" s="27"/>
      <c r="H24" s="27"/>
      <c r="I24" s="37">
        <v>51.212000000000003</v>
      </c>
      <c r="J24" s="27"/>
      <c r="K24" s="30"/>
      <c r="L24" s="38">
        <f t="shared" si="0"/>
        <v>50.257333333333328</v>
      </c>
      <c r="M24" s="39">
        <f xml:space="preserve"> COUNT(E24:K24)</f>
        <v>3</v>
      </c>
      <c r="N24" s="39">
        <f t="shared" si="1"/>
        <v>0.83164976602734564</v>
      </c>
      <c r="O24" s="39">
        <f t="shared" si="2"/>
        <v>1.6547829159804455</v>
      </c>
      <c r="P24" s="39" t="str">
        <f t="shared" si="3"/>
        <v>ОДНОРОДНЫЕ</v>
      </c>
      <c r="Q24" s="38">
        <f t="shared" si="4"/>
        <v>9046.32</v>
      </c>
    </row>
    <row r="25" spans="1:17" x14ac:dyDescent="0.25">
      <c r="A25" s="1">
        <v>7</v>
      </c>
      <c r="B25" s="19" t="s">
        <v>39</v>
      </c>
      <c r="C25" s="31" t="s">
        <v>32</v>
      </c>
      <c r="D25" s="31">
        <v>40</v>
      </c>
      <c r="E25" s="27">
        <v>582.36</v>
      </c>
      <c r="F25" s="27">
        <v>602.26</v>
      </c>
      <c r="G25" s="27">
        <v>645.37</v>
      </c>
      <c r="H25" s="27"/>
      <c r="I25" s="37"/>
      <c r="J25" s="27"/>
      <c r="K25" s="30"/>
      <c r="L25" s="38">
        <f t="shared" si="0"/>
        <v>609.99666666666656</v>
      </c>
      <c r="M25" s="39">
        <f t="shared" si="5"/>
        <v>3</v>
      </c>
      <c r="N25" s="39">
        <f t="shared" si="1"/>
        <v>32.209579837888803</v>
      </c>
      <c r="O25" s="39">
        <f t="shared" si="2"/>
        <v>5.2802878438497718</v>
      </c>
      <c r="P25" s="39" t="str">
        <f t="shared" si="3"/>
        <v>ОДНОРОДНЫЕ</v>
      </c>
      <c r="Q25" s="38">
        <f t="shared" si="4"/>
        <v>24399.866666666661</v>
      </c>
    </row>
    <row r="26" spans="1:17" x14ac:dyDescent="0.25">
      <c r="A26" s="1">
        <v>8</v>
      </c>
      <c r="B26" s="19" t="s">
        <v>40</v>
      </c>
      <c r="C26" s="31" t="s">
        <v>32</v>
      </c>
      <c r="D26" s="31">
        <v>100</v>
      </c>
      <c r="E26" s="27">
        <v>51.26</v>
      </c>
      <c r="F26" s="27">
        <v>51.37</v>
      </c>
      <c r="G26" s="27">
        <v>52.42</v>
      </c>
      <c r="H26" s="27"/>
      <c r="I26" s="37"/>
      <c r="J26" s="27"/>
      <c r="K26" s="30"/>
      <c r="L26" s="38">
        <f t="shared" si="0"/>
        <v>51.683333333333337</v>
      </c>
      <c r="M26" s="39">
        <f t="shared" si="5"/>
        <v>3</v>
      </c>
      <c r="N26" s="39">
        <f t="shared" si="1"/>
        <v>0.64033845217457952</v>
      </c>
      <c r="O26" s="39">
        <f t="shared" si="2"/>
        <v>1.238965079989512</v>
      </c>
      <c r="P26" s="39" t="str">
        <f t="shared" si="3"/>
        <v>ОДНОРОДНЫЕ</v>
      </c>
      <c r="Q26" s="38">
        <f t="shared" si="4"/>
        <v>5168.3333333333339</v>
      </c>
    </row>
    <row r="27" spans="1:17" x14ac:dyDescent="0.25">
      <c r="A27" s="1">
        <v>9</v>
      </c>
      <c r="B27" s="19" t="s">
        <v>41</v>
      </c>
      <c r="C27" s="31" t="s">
        <v>32</v>
      </c>
      <c r="D27" s="31">
        <v>170</v>
      </c>
      <c r="E27" s="27">
        <v>63.09</v>
      </c>
      <c r="F27" s="27">
        <v>100.66</v>
      </c>
      <c r="G27" s="27">
        <v>107.14</v>
      </c>
      <c r="H27" s="27"/>
      <c r="I27" s="37"/>
      <c r="J27" s="27"/>
      <c r="K27" s="30"/>
      <c r="L27" s="38">
        <f t="shared" si="0"/>
        <v>90.296666666666667</v>
      </c>
      <c r="M27" s="39">
        <f t="shared" si="5"/>
        <v>3</v>
      </c>
      <c r="N27" s="39">
        <f t="shared" si="1"/>
        <v>23.783389862114536</v>
      </c>
      <c r="O27" s="39">
        <f t="shared" si="2"/>
        <v>26.33916703693145</v>
      </c>
      <c r="P27" s="39" t="str">
        <f t="shared" si="3"/>
        <v>ОДНОРОДНЫЕ</v>
      </c>
      <c r="Q27" s="38">
        <f t="shared" si="4"/>
        <v>15350.433333333332</v>
      </c>
    </row>
    <row r="28" spans="1:17" x14ac:dyDescent="0.25">
      <c r="A28" s="1">
        <v>10</v>
      </c>
      <c r="B28" s="19" t="s">
        <v>42</v>
      </c>
      <c r="C28" s="31" t="s">
        <v>32</v>
      </c>
      <c r="D28" s="31">
        <v>100</v>
      </c>
      <c r="E28" s="27">
        <v>202.15</v>
      </c>
      <c r="F28" s="27">
        <v>215.41</v>
      </c>
      <c r="G28" s="27"/>
      <c r="H28" s="27"/>
      <c r="I28" s="37">
        <v>220.60900000000001</v>
      </c>
      <c r="J28" s="27"/>
      <c r="K28" s="30"/>
      <c r="L28" s="38">
        <f t="shared" si="0"/>
        <v>212.72299999999998</v>
      </c>
      <c r="M28" s="39">
        <f t="shared" si="5"/>
        <v>3</v>
      </c>
      <c r="N28" s="39">
        <f t="shared" si="1"/>
        <v>9.5183321543219961</v>
      </c>
      <c r="O28" s="39">
        <f t="shared" si="2"/>
        <v>4.474519518022027</v>
      </c>
      <c r="P28" s="39" t="str">
        <f t="shared" si="3"/>
        <v>ОДНОРОДНЫЕ</v>
      </c>
      <c r="Q28" s="38">
        <f t="shared" si="4"/>
        <v>21272.3</v>
      </c>
    </row>
    <row r="29" spans="1:17" x14ac:dyDescent="0.25">
      <c r="A29" s="1">
        <v>11</v>
      </c>
      <c r="B29" s="19" t="s">
        <v>43</v>
      </c>
      <c r="C29" s="31" t="s">
        <v>32</v>
      </c>
      <c r="D29" s="31">
        <v>4</v>
      </c>
      <c r="E29" s="27">
        <v>562.70000000000005</v>
      </c>
      <c r="F29" s="27">
        <v>570.79999999999995</v>
      </c>
      <c r="G29" s="27">
        <v>604.96</v>
      </c>
      <c r="H29" s="27"/>
      <c r="I29" s="37"/>
      <c r="J29" s="27"/>
      <c r="K29" s="30"/>
      <c r="L29" s="38">
        <f t="shared" si="0"/>
        <v>579.48666666666668</v>
      </c>
      <c r="M29" s="39">
        <f t="shared" si="5"/>
        <v>3</v>
      </c>
      <c r="N29" s="39">
        <f t="shared" si="1"/>
        <v>22.429233899831129</v>
      </c>
      <c r="O29" s="39">
        <f t="shared" si="2"/>
        <v>3.8705349389398314</v>
      </c>
      <c r="P29" s="39" t="str">
        <f t="shared" si="3"/>
        <v>ОДНОРОДНЫЕ</v>
      </c>
      <c r="Q29" s="38">
        <f t="shared" si="4"/>
        <v>2317.9466666666667</v>
      </c>
    </row>
    <row r="30" spans="1:17" x14ac:dyDescent="0.25">
      <c r="A30" s="1">
        <v>12</v>
      </c>
      <c r="B30" s="19" t="s">
        <v>34</v>
      </c>
      <c r="C30" s="31" t="s">
        <v>32</v>
      </c>
      <c r="D30" s="31">
        <v>14</v>
      </c>
      <c r="E30" s="27">
        <v>740.22</v>
      </c>
      <c r="F30" s="27">
        <v>741.82</v>
      </c>
      <c r="G30" s="27">
        <v>811.02</v>
      </c>
      <c r="H30" s="27"/>
      <c r="I30" s="37"/>
      <c r="J30" s="27"/>
      <c r="K30" s="30"/>
      <c r="L30" s="38">
        <f t="shared" si="0"/>
        <v>764.35333333333335</v>
      </c>
      <c r="M30" s="39">
        <f t="shared" si="5"/>
        <v>3</v>
      </c>
      <c r="N30" s="39">
        <f t="shared" si="1"/>
        <v>40.422436014338999</v>
      </c>
      <c r="O30" s="39">
        <f t="shared" si="2"/>
        <v>5.2884489739918275</v>
      </c>
      <c r="P30" s="39" t="str">
        <f t="shared" si="3"/>
        <v>ОДНОРОДНЫЕ</v>
      </c>
      <c r="Q30" s="38">
        <f t="shared" si="4"/>
        <v>10700.946666666667</v>
      </c>
    </row>
    <row r="31" spans="1:17" x14ac:dyDescent="0.25">
      <c r="A31" s="1">
        <v>13</v>
      </c>
      <c r="B31" s="18" t="s">
        <v>44</v>
      </c>
      <c r="C31" s="31" t="s">
        <v>32</v>
      </c>
      <c r="D31" s="31">
        <v>240</v>
      </c>
      <c r="E31" s="27">
        <v>43.35</v>
      </c>
      <c r="F31" s="27">
        <v>43.75</v>
      </c>
      <c r="G31" s="27"/>
      <c r="H31" s="27"/>
      <c r="I31" s="37">
        <v>45.052</v>
      </c>
      <c r="J31" s="27"/>
      <c r="K31" s="30"/>
      <c r="L31" s="38">
        <f t="shared" si="0"/>
        <v>44.050666666666665</v>
      </c>
      <c r="M31" s="39">
        <f t="shared" si="5"/>
        <v>3</v>
      </c>
      <c r="N31" s="39">
        <f t="shared" si="1"/>
        <v>0.88994456756212181</v>
      </c>
      <c r="O31" s="39">
        <f t="shared" si="2"/>
        <v>2.020274912741665</v>
      </c>
      <c r="P31" s="39" t="str">
        <f t="shared" si="3"/>
        <v>ОДНОРОДНЫЕ</v>
      </c>
      <c r="Q31" s="38">
        <f t="shared" si="4"/>
        <v>10572.16</v>
      </c>
    </row>
    <row r="32" spans="1:17" x14ac:dyDescent="0.25">
      <c r="A32" s="1">
        <v>14</v>
      </c>
      <c r="B32" s="19" t="s">
        <v>45</v>
      </c>
      <c r="C32" s="31" t="s">
        <v>32</v>
      </c>
      <c r="D32" s="31">
        <v>40</v>
      </c>
      <c r="E32" s="27">
        <v>608.29999999999995</v>
      </c>
      <c r="F32" s="27">
        <v>608.32000000000005</v>
      </c>
      <c r="G32" s="27">
        <v>609.66</v>
      </c>
      <c r="H32" s="27"/>
      <c r="I32" s="37"/>
      <c r="J32" s="27"/>
      <c r="K32" s="30"/>
      <c r="L32" s="38">
        <f t="shared" si="0"/>
        <v>608.75999999999988</v>
      </c>
      <c r="M32" s="39">
        <f t="shared" si="5"/>
        <v>3</v>
      </c>
      <c r="N32" s="39">
        <f t="shared" si="1"/>
        <v>0.77948701079618399</v>
      </c>
      <c r="O32" s="39">
        <f t="shared" si="2"/>
        <v>0.12804504415470533</v>
      </c>
      <c r="P32" s="39" t="str">
        <f t="shared" si="3"/>
        <v>ОДНОРОДНЫЕ</v>
      </c>
      <c r="Q32" s="38">
        <f t="shared" si="4"/>
        <v>24350.399999999994</v>
      </c>
    </row>
    <row r="33" spans="1:19" x14ac:dyDescent="0.25">
      <c r="A33" s="1">
        <v>15</v>
      </c>
      <c r="B33" s="19" t="s">
        <v>46</v>
      </c>
      <c r="C33" s="31" t="s">
        <v>32</v>
      </c>
      <c r="D33" s="31">
        <v>4</v>
      </c>
      <c r="E33" s="27">
        <v>137.24</v>
      </c>
      <c r="F33" s="27">
        <v>142.16</v>
      </c>
      <c r="G33" s="27"/>
      <c r="H33" s="27"/>
      <c r="I33" s="37">
        <v>142.19900000000001</v>
      </c>
      <c r="J33" s="27"/>
      <c r="K33" s="30"/>
      <c r="L33" s="38">
        <f t="shared" si="0"/>
        <v>140.53299999999999</v>
      </c>
      <c r="M33" s="39">
        <f t="shared" si="5"/>
        <v>3</v>
      </c>
      <c r="N33" s="39">
        <f t="shared" si="1"/>
        <v>2.8518883217966278</v>
      </c>
      <c r="O33" s="39">
        <f t="shared" si="2"/>
        <v>2.0293371107118099</v>
      </c>
      <c r="P33" s="39" t="str">
        <f t="shared" si="3"/>
        <v>ОДНОРОДНЫЕ</v>
      </c>
      <c r="Q33" s="38">
        <f t="shared" si="4"/>
        <v>562.13199999999995</v>
      </c>
    </row>
    <row r="34" spans="1:19" x14ac:dyDescent="0.25">
      <c r="A34" s="1">
        <v>16</v>
      </c>
      <c r="B34" s="19" t="s">
        <v>47</v>
      </c>
      <c r="C34" s="31" t="s">
        <v>32</v>
      </c>
      <c r="D34" s="31">
        <v>5</v>
      </c>
      <c r="E34" s="27">
        <v>66.86</v>
      </c>
      <c r="F34" s="27">
        <v>71.86</v>
      </c>
      <c r="G34" s="27">
        <v>77.3</v>
      </c>
      <c r="H34" s="27"/>
      <c r="I34" s="37"/>
      <c r="J34" s="27"/>
      <c r="K34" s="30"/>
      <c r="L34" s="38">
        <f t="shared" si="0"/>
        <v>72.006666666666661</v>
      </c>
      <c r="M34" s="39">
        <f t="shared" si="5"/>
        <v>3</v>
      </c>
      <c r="N34" s="39">
        <f t="shared" si="1"/>
        <v>5.2215451097671579</v>
      </c>
      <c r="O34" s="39">
        <f t="shared" si="2"/>
        <v>7.2514745529587419</v>
      </c>
      <c r="P34" s="39" t="str">
        <f t="shared" si="3"/>
        <v>ОДНОРОДНЫЕ</v>
      </c>
      <c r="Q34" s="38">
        <f t="shared" si="4"/>
        <v>360.0333333333333</v>
      </c>
    </row>
    <row r="35" spans="1:19" x14ac:dyDescent="0.25">
      <c r="A35" s="1">
        <v>17</v>
      </c>
      <c r="B35" s="18" t="s">
        <v>48</v>
      </c>
      <c r="C35" s="31" t="s">
        <v>32</v>
      </c>
      <c r="D35" s="31">
        <v>120</v>
      </c>
      <c r="E35" s="27">
        <v>152.41999999999999</v>
      </c>
      <c r="F35" s="27">
        <v>158.09</v>
      </c>
      <c r="G35" s="27">
        <v>160.72999999999999</v>
      </c>
      <c r="H35" s="27"/>
      <c r="I35" s="37"/>
      <c r="J35" s="27"/>
      <c r="K35" s="30"/>
      <c r="L35" s="38">
        <f t="shared" si="0"/>
        <v>157.08000000000001</v>
      </c>
      <c r="M35" s="39">
        <f t="shared" si="5"/>
        <v>3</v>
      </c>
      <c r="N35" s="39">
        <f t="shared" si="1"/>
        <v>4.2460687700507185</v>
      </c>
      <c r="O35" s="39">
        <f t="shared" si="2"/>
        <v>2.7031250127646538</v>
      </c>
      <c r="P35" s="39" t="str">
        <f t="shared" si="3"/>
        <v>ОДНОРОДНЫЕ</v>
      </c>
      <c r="Q35" s="38">
        <f t="shared" si="4"/>
        <v>18849.600000000002</v>
      </c>
    </row>
    <row r="36" spans="1:19" x14ac:dyDescent="0.25">
      <c r="A36" s="1">
        <v>18</v>
      </c>
      <c r="B36" s="19" t="s">
        <v>41</v>
      </c>
      <c r="C36" s="31" t="s">
        <v>58</v>
      </c>
      <c r="D36" s="31">
        <v>1120</v>
      </c>
      <c r="E36" s="27">
        <v>0.99099999999999999</v>
      </c>
      <c r="F36" s="27">
        <v>0.91300000000000003</v>
      </c>
      <c r="G36" s="27">
        <v>1.1619999999999999</v>
      </c>
      <c r="H36" s="27"/>
      <c r="I36" s="37"/>
      <c r="J36" s="27"/>
      <c r="K36" s="30"/>
      <c r="L36" s="38">
        <f t="shared" si="0"/>
        <v>1.022</v>
      </c>
      <c r="M36" s="39">
        <f t="shared" si="5"/>
        <v>3</v>
      </c>
      <c r="N36" s="39">
        <f t="shared" si="1"/>
        <v>0.12736168968728406</v>
      </c>
      <c r="O36" s="39">
        <f t="shared" si="2"/>
        <v>12.462004861769477</v>
      </c>
      <c r="P36" s="39" t="str">
        <f t="shared" si="3"/>
        <v>ОДНОРОДНЫЕ</v>
      </c>
      <c r="Q36" s="38">
        <f t="shared" si="4"/>
        <v>1144.6400000000001</v>
      </c>
    </row>
    <row r="37" spans="1:19" x14ac:dyDescent="0.25">
      <c r="A37" s="1">
        <v>19</v>
      </c>
      <c r="B37" s="19" t="s">
        <v>35</v>
      </c>
      <c r="C37" s="31" t="s">
        <v>32</v>
      </c>
      <c r="D37" s="31">
        <v>200</v>
      </c>
      <c r="E37" s="27">
        <v>275.69</v>
      </c>
      <c r="F37" s="27">
        <v>305.35000000000002</v>
      </c>
      <c r="G37" s="27"/>
      <c r="H37" s="27"/>
      <c r="I37" s="37">
        <v>298.53399999999999</v>
      </c>
      <c r="J37" s="27"/>
      <c r="K37" s="30"/>
      <c r="L37" s="38">
        <f t="shared" si="0"/>
        <v>293.19133333333332</v>
      </c>
      <c r="M37" s="39">
        <f t="shared" si="5"/>
        <v>3</v>
      </c>
      <c r="N37" s="39">
        <f t="shared" si="1"/>
        <v>15.535023827897195</v>
      </c>
      <c r="O37" s="39">
        <f t="shared" si="2"/>
        <v>5.2985958525026415</v>
      </c>
      <c r="P37" s="39" t="str">
        <f t="shared" si="3"/>
        <v>ОДНОРОДНЫЕ</v>
      </c>
      <c r="Q37" s="38">
        <f t="shared" si="4"/>
        <v>58638.266666666663</v>
      </c>
    </row>
    <row r="38" spans="1:19" x14ac:dyDescent="0.25">
      <c r="A38" s="1">
        <v>20</v>
      </c>
      <c r="B38" s="19" t="s">
        <v>49</v>
      </c>
      <c r="C38" s="31" t="s">
        <v>32</v>
      </c>
      <c r="D38" s="31">
        <v>30</v>
      </c>
      <c r="E38" s="27">
        <v>206.26</v>
      </c>
      <c r="F38" s="27">
        <v>236.29</v>
      </c>
      <c r="G38" s="27"/>
      <c r="H38" s="27">
        <v>237</v>
      </c>
      <c r="I38" s="37"/>
      <c r="J38" s="27"/>
      <c r="K38" s="30"/>
      <c r="L38" s="38">
        <f t="shared" si="0"/>
        <v>226.51666666666665</v>
      </c>
      <c r="M38" s="39">
        <f t="shared" si="5"/>
        <v>3</v>
      </c>
      <c r="N38" s="39">
        <f t="shared" si="1"/>
        <v>17.546379493597346</v>
      </c>
      <c r="O38" s="39">
        <f t="shared" si="2"/>
        <v>7.7461759224180762</v>
      </c>
      <c r="P38" s="39" t="str">
        <f t="shared" si="3"/>
        <v>ОДНОРОДНЫЕ</v>
      </c>
      <c r="Q38" s="38">
        <f t="shared" si="4"/>
        <v>6795.5</v>
      </c>
    </row>
    <row r="39" spans="1:19" x14ac:dyDescent="0.25">
      <c r="A39" s="1">
        <v>21</v>
      </c>
      <c r="B39" s="19" t="s">
        <v>50</v>
      </c>
      <c r="C39" s="31" t="s">
        <v>32</v>
      </c>
      <c r="D39" s="31">
        <v>140</v>
      </c>
      <c r="E39" s="27">
        <v>109.38</v>
      </c>
      <c r="F39" s="27">
        <v>110.55</v>
      </c>
      <c r="G39" s="27">
        <v>117.14</v>
      </c>
      <c r="H39" s="27"/>
      <c r="I39" s="37"/>
      <c r="J39" s="27"/>
      <c r="K39" s="30"/>
      <c r="L39" s="38">
        <f t="shared" si="0"/>
        <v>112.35666666666667</v>
      </c>
      <c r="M39" s="39">
        <f t="shared" si="5"/>
        <v>3</v>
      </c>
      <c r="N39" s="39">
        <f t="shared" si="1"/>
        <v>4.1835909615225715</v>
      </c>
      <c r="O39" s="39">
        <f t="shared" si="2"/>
        <v>3.723491525370906</v>
      </c>
      <c r="P39" s="39" t="str">
        <f t="shared" si="3"/>
        <v>ОДНОРОДНЫЕ</v>
      </c>
      <c r="Q39" s="38">
        <f t="shared" si="4"/>
        <v>15729.933333333334</v>
      </c>
    </row>
    <row r="40" spans="1:19" x14ac:dyDescent="0.25">
      <c r="A40" s="1">
        <v>22</v>
      </c>
      <c r="B40" s="19" t="s">
        <v>51</v>
      </c>
      <c r="C40" s="31" t="s">
        <v>32</v>
      </c>
      <c r="D40" s="31">
        <v>25</v>
      </c>
      <c r="E40" s="27">
        <v>239.54</v>
      </c>
      <c r="F40" s="27">
        <v>241.73</v>
      </c>
      <c r="G40" s="27"/>
      <c r="H40" s="27"/>
      <c r="I40" s="37">
        <v>239.54400000000001</v>
      </c>
      <c r="J40" s="27"/>
      <c r="K40" s="30"/>
      <c r="L40" s="38">
        <f t="shared" si="0"/>
        <v>240.27133333333333</v>
      </c>
      <c r="M40" s="39">
        <f t="shared" si="5"/>
        <v>3</v>
      </c>
      <c r="N40" s="39">
        <f t="shared" si="1"/>
        <v>1.2632439722133315</v>
      </c>
      <c r="O40" s="39">
        <f t="shared" si="2"/>
        <v>0.52575725730077305</v>
      </c>
      <c r="P40" s="39" t="str">
        <f t="shared" si="3"/>
        <v>ОДНОРОДНЫЕ</v>
      </c>
      <c r="Q40" s="38">
        <f t="shared" si="4"/>
        <v>6006.7833333333328</v>
      </c>
    </row>
    <row r="41" spans="1:19" x14ac:dyDescent="0.25">
      <c r="A41" s="1">
        <v>23</v>
      </c>
      <c r="B41" s="19" t="s">
        <v>52</v>
      </c>
      <c r="C41" s="31" t="s">
        <v>32</v>
      </c>
      <c r="D41" s="31">
        <v>20</v>
      </c>
      <c r="E41" s="27">
        <v>704.16</v>
      </c>
      <c r="F41" s="27">
        <v>879.1</v>
      </c>
      <c r="G41" s="27"/>
      <c r="H41" s="27">
        <v>720</v>
      </c>
      <c r="I41" s="37"/>
      <c r="J41" s="27"/>
      <c r="K41" s="30"/>
      <c r="L41" s="38">
        <f t="shared" si="0"/>
        <v>767.75333333333344</v>
      </c>
      <c r="M41" s="39">
        <f t="shared" si="5"/>
        <v>3</v>
      </c>
      <c r="N41" s="39">
        <f t="shared" si="1"/>
        <v>96.753741701978868</v>
      </c>
      <c r="O41" s="39">
        <f t="shared" si="2"/>
        <v>12.602191029494566</v>
      </c>
      <c r="P41" s="39" t="str">
        <f t="shared" si="3"/>
        <v>ОДНОРОДНЫЕ</v>
      </c>
      <c r="Q41" s="38">
        <f t="shared" si="4"/>
        <v>15355.066666666669</v>
      </c>
    </row>
    <row r="42" spans="1:19" ht="30" x14ac:dyDescent="0.25">
      <c r="A42" s="1">
        <v>24</v>
      </c>
      <c r="B42" s="18" t="s">
        <v>53</v>
      </c>
      <c r="C42" s="31" t="s">
        <v>32</v>
      </c>
      <c r="D42" s="31">
        <v>40</v>
      </c>
      <c r="E42" s="27">
        <v>2247</v>
      </c>
      <c r="F42" s="27"/>
      <c r="G42" s="27"/>
      <c r="H42" s="27">
        <v>2311</v>
      </c>
      <c r="I42" s="37">
        <v>2284.1880000000001</v>
      </c>
      <c r="J42" s="27"/>
      <c r="K42" s="30"/>
      <c r="L42" s="38">
        <f t="shared" si="0"/>
        <v>2280.7293333333332</v>
      </c>
      <c r="M42" s="39">
        <f t="shared" si="5"/>
        <v>3</v>
      </c>
      <c r="N42" s="39">
        <f t="shared" si="1"/>
        <v>32.139878365254177</v>
      </c>
      <c r="O42" s="39">
        <f t="shared" si="2"/>
        <v>1.4091930110041193</v>
      </c>
      <c r="P42" s="39" t="str">
        <f t="shared" si="3"/>
        <v>ОДНОРОДНЫЕ</v>
      </c>
      <c r="Q42" s="38">
        <f t="shared" si="4"/>
        <v>91229.173333333325</v>
      </c>
    </row>
    <row r="43" spans="1:19" x14ac:dyDescent="0.25">
      <c r="A43" s="1">
        <v>25</v>
      </c>
      <c r="B43" s="18" t="s">
        <v>54</v>
      </c>
      <c r="C43" s="31" t="s">
        <v>32</v>
      </c>
      <c r="D43" s="31">
        <v>20</v>
      </c>
      <c r="E43" s="27">
        <v>124.63</v>
      </c>
      <c r="F43" s="27">
        <v>132.75</v>
      </c>
      <c r="G43" s="27">
        <v>136.86000000000001</v>
      </c>
      <c r="H43" s="27"/>
      <c r="I43" s="37"/>
      <c r="J43" s="27"/>
      <c r="K43" s="30"/>
      <c r="L43" s="38">
        <f t="shared" si="0"/>
        <v>131.41333333333333</v>
      </c>
      <c r="M43" s="39">
        <f t="shared" si="5"/>
        <v>3</v>
      </c>
      <c r="N43" s="39">
        <f t="shared" si="1"/>
        <v>6.2236029222094045</v>
      </c>
      <c r="O43" s="39">
        <f t="shared" si="2"/>
        <v>4.7358991392624326</v>
      </c>
      <c r="P43" s="31" t="str">
        <f t="shared" ref="P42:P46" si="6">IF(O43&lt;33,"ОДНОРОДНЫЕ","НЕОДНОРОДНЫЕ")</f>
        <v>ОДНОРОДНЫЕ</v>
      </c>
      <c r="Q43" s="38">
        <f t="shared" si="4"/>
        <v>2628.2666666666664</v>
      </c>
    </row>
    <row r="44" spans="1:19" x14ac:dyDescent="0.25">
      <c r="A44" s="1">
        <v>26</v>
      </c>
      <c r="B44" s="19" t="s">
        <v>55</v>
      </c>
      <c r="C44" s="31" t="s">
        <v>32</v>
      </c>
      <c r="D44" s="31">
        <v>160</v>
      </c>
      <c r="E44" s="27">
        <v>70.78</v>
      </c>
      <c r="F44" s="27">
        <v>106.75</v>
      </c>
      <c r="G44" s="27">
        <v>110.87</v>
      </c>
      <c r="H44" s="27"/>
      <c r="I44" s="37"/>
      <c r="J44" s="27"/>
      <c r="K44" s="30"/>
      <c r="L44" s="38">
        <f t="shared" si="0"/>
        <v>96.133333333333326</v>
      </c>
      <c r="M44" s="39">
        <f t="shared" si="5"/>
        <v>3</v>
      </c>
      <c r="N44" s="39">
        <f t="shared" si="1"/>
        <v>22.053054965998186</v>
      </c>
      <c r="O44" s="39">
        <f t="shared" si="2"/>
        <v>22.940071046461359</v>
      </c>
      <c r="P44" s="31" t="str">
        <f t="shared" si="6"/>
        <v>ОДНОРОДНЫЕ</v>
      </c>
      <c r="Q44" s="38">
        <f t="shared" si="4"/>
        <v>15381.333333333332</v>
      </c>
    </row>
    <row r="45" spans="1:19" x14ac:dyDescent="0.25">
      <c r="A45" s="1">
        <v>27</v>
      </c>
      <c r="B45" s="19" t="s">
        <v>56</v>
      </c>
      <c r="C45" s="31" t="s">
        <v>32</v>
      </c>
      <c r="D45" s="31">
        <v>25</v>
      </c>
      <c r="E45" s="27">
        <v>124.12</v>
      </c>
      <c r="F45" s="27">
        <v>124.36</v>
      </c>
      <c r="G45" s="27">
        <v>124.73</v>
      </c>
      <c r="H45" s="27"/>
      <c r="I45" s="37"/>
      <c r="J45" s="27"/>
      <c r="K45" s="30"/>
      <c r="L45" s="38">
        <f t="shared" si="0"/>
        <v>124.40333333333335</v>
      </c>
      <c r="M45" s="39">
        <f t="shared" si="5"/>
        <v>3</v>
      </c>
      <c r="N45" s="39">
        <f t="shared" si="1"/>
        <v>0.3073000705065545</v>
      </c>
      <c r="O45" s="39">
        <f t="shared" si="2"/>
        <v>0.24701916120137812</v>
      </c>
      <c r="P45" s="31" t="str">
        <f t="shared" ref="P45" si="7">IF(O45&lt;33,"ОДНОРОДНЫЕ","НЕОДНОРОДНЫЕ")</f>
        <v>ОДНОРОДНЫЕ</v>
      </c>
      <c r="Q45" s="38">
        <f t="shared" si="4"/>
        <v>3110.0833333333339</v>
      </c>
    </row>
    <row r="46" spans="1:19" x14ac:dyDescent="0.25">
      <c r="A46" s="1">
        <v>28</v>
      </c>
      <c r="B46" s="19" t="s">
        <v>57</v>
      </c>
      <c r="C46" s="31" t="s">
        <v>32</v>
      </c>
      <c r="D46" s="31">
        <v>90</v>
      </c>
      <c r="E46" s="27">
        <v>50.16</v>
      </c>
      <c r="F46" s="27">
        <v>50.18</v>
      </c>
      <c r="G46" s="27">
        <v>50.19</v>
      </c>
      <c r="H46" s="27"/>
      <c r="I46" s="37"/>
      <c r="J46" s="27"/>
      <c r="K46" s="30"/>
      <c r="L46" s="38">
        <f t="shared" si="0"/>
        <v>50.176666666666669</v>
      </c>
      <c r="M46" s="39">
        <f t="shared" si="5"/>
        <v>3</v>
      </c>
      <c r="N46" s="39">
        <f t="shared" si="1"/>
        <v>1.5275252316520304E-2</v>
      </c>
      <c r="O46" s="39">
        <f t="shared" si="2"/>
        <v>3.0442939579858438E-2</v>
      </c>
      <c r="P46" s="31" t="str">
        <f t="shared" si="6"/>
        <v>ОДНОРОДНЫЕ</v>
      </c>
      <c r="Q46" s="38">
        <f t="shared" si="4"/>
        <v>4515.9000000000005</v>
      </c>
    </row>
    <row r="47" spans="1:19" x14ac:dyDescent="0.25">
      <c r="E47" s="28"/>
      <c r="F47" s="28"/>
      <c r="G47" s="28"/>
      <c r="R47" s="25"/>
      <c r="S47" s="20"/>
    </row>
    <row r="48" spans="1:19" x14ac:dyDescent="0.25">
      <c r="A48" s="6" t="s">
        <v>18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5">
      <c r="A49" s="7" t="s">
        <v>17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9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9" s="35" customFormat="1" x14ac:dyDescent="0.25">
      <c r="A51" s="2" t="s">
        <v>61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21"/>
      <c r="S51" s="21"/>
    </row>
    <row r="52" spans="1:19" x14ac:dyDescent="0.25">
      <c r="P52" s="25"/>
    </row>
    <row r="57" spans="1:19" x14ac:dyDescent="0.25">
      <c r="P57" s="25"/>
    </row>
  </sheetData>
  <mergeCells count="18">
    <mergeCell ref="G3:Q3"/>
    <mergeCell ref="B17:B18"/>
    <mergeCell ref="C17:D17"/>
    <mergeCell ref="N11:O11"/>
    <mergeCell ref="A51:Q51"/>
    <mergeCell ref="A50:Q50"/>
    <mergeCell ref="B13:P13"/>
    <mergeCell ref="A48:Q48"/>
    <mergeCell ref="A49:Q49"/>
    <mergeCell ref="Q17:Q18"/>
    <mergeCell ref="A16:B16"/>
    <mergeCell ref="C16:D16"/>
    <mergeCell ref="L17:L18"/>
    <mergeCell ref="M17:M18"/>
    <mergeCell ref="N17:N18"/>
    <mergeCell ref="O17:O18"/>
    <mergeCell ref="P17:P18"/>
    <mergeCell ref="A17:A18"/>
  </mergeCells>
  <conditionalFormatting sqref="P46 P19:P44">
    <cfRule type="containsText" dxfId="113" priority="82" operator="containsText" text="НЕ">
      <formula>NOT(ISERROR(SEARCH("НЕ",P19)))</formula>
    </cfRule>
    <cfRule type="containsText" dxfId="112" priority="83" operator="containsText" text="ОДНОРОДНЫЕ">
      <formula>NOT(ISERROR(SEARCH("ОДНОРОДНЫЕ",P19)))</formula>
    </cfRule>
    <cfRule type="containsText" dxfId="111" priority="84" operator="containsText" text="НЕОДНОРОДНЫЕ">
      <formula>NOT(ISERROR(SEARCH("НЕОДНОРОДНЫЕ",P19)))</formula>
    </cfRule>
  </conditionalFormatting>
  <conditionalFormatting sqref="P46 P19:P44">
    <cfRule type="containsText" dxfId="110" priority="79" operator="containsText" text="НЕОДНОРОДНЫЕ">
      <formula>NOT(ISERROR(SEARCH("НЕОДНОРОДНЫЕ",P19)))</formula>
    </cfRule>
    <cfRule type="containsText" dxfId="109" priority="80" operator="containsText" text="ОДНОРОДНЫЕ">
      <formula>NOT(ISERROR(SEARCH("ОДНОРОДНЫЕ",P19)))</formula>
    </cfRule>
    <cfRule type="containsText" dxfId="108" priority="81" operator="containsText" text="НЕОДНОРОДНЫЕ">
      <formula>NOT(ISERROR(SEARCH("НЕОДНОРОДНЫЕ",P19)))</formula>
    </cfRule>
  </conditionalFormatting>
  <conditionalFormatting sqref="P45">
    <cfRule type="containsText" dxfId="107" priority="76" operator="containsText" text="НЕ">
      <formula>NOT(ISERROR(SEARCH("НЕ",P45)))</formula>
    </cfRule>
    <cfRule type="containsText" dxfId="106" priority="77" operator="containsText" text="ОДНОРОДНЫЕ">
      <formula>NOT(ISERROR(SEARCH("ОДНОРОДНЫЕ",P45)))</formula>
    </cfRule>
    <cfRule type="containsText" dxfId="105" priority="78" operator="containsText" text="НЕОДНОРОДНЫЕ">
      <formula>NOT(ISERROR(SEARCH("НЕОДНОРОДНЫЕ",P45)))</formula>
    </cfRule>
  </conditionalFormatting>
  <conditionalFormatting sqref="P45">
    <cfRule type="containsText" dxfId="104" priority="73" operator="containsText" text="НЕОДНОРОДНЫЕ">
      <formula>NOT(ISERROR(SEARCH("НЕОДНОРОДНЫЕ",P45)))</formula>
    </cfRule>
    <cfRule type="containsText" dxfId="103" priority="74" operator="containsText" text="ОДНОРОДНЫЕ">
      <formula>NOT(ISERROR(SEARCH("ОДНОРОДНЫЕ",P45)))</formula>
    </cfRule>
    <cfRule type="containsText" dxfId="102" priority="75" operator="containsText" text="НЕОДНОРОДНЫЕ">
      <formula>NOT(ISERROR(SEARCH("НЕОДНОРОДНЫЕ",P45)))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2024-06-04T03:00:41Z</dcterms:modified>
</cp:coreProperties>
</file>