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18" i="1" l="1"/>
  <c r="H18" i="1"/>
  <c r="E19" i="1" l="1"/>
  <c r="F19" i="1" l="1"/>
  <c r="G19" i="1"/>
  <c r="C15" i="1" l="1"/>
  <c r="I18" i="1"/>
  <c r="J18" i="1"/>
  <c r="K18" i="1" l="1"/>
  <c r="L18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<sst xmlns="http://schemas.openxmlformats.org/spreadsheetml/2006/main" count="38" uniqueCount="36">
  <si>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</si>
  <si>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</si>
  <si>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</si>
  <si>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</si>
  <si>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</si>
  <si>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</si>
  <si>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</si>
  <si>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</si>
  <si>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</si>
  <si>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</si>
  <si>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</si>
  <si>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</si>
  <si>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</si>
  <si>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</si>
  <si>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</si>
  <si>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</si>
  <si>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</si>
  <si>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</si>
  <si>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</si>
  <si>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</si>
  <si>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</si>
  <si>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</si>
  <si>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</si>
  <si>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</si>
  <si>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</si>
  <si>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мес</t>
  </si>
  <si>
    <t>Главный врач</t>
  </si>
  <si>
    <t>Ж.В. Есева</t>
  </si>
  <si>
    <r>
      <t>Оказание услуг по организации канала связи для доступа в сеть Интернет</t>
    </r>
    <r>
      <rPr>
        <i/>
        <sz val="11"/>
        <color theme="1"/>
        <rFont val="Times New Roman"/>
        <family val="1"/>
        <charset val="204"/>
      </rPr>
      <t xml:space="preserve"> </t>
    </r>
  </si>
  <si>
    <t>на оказание услуг по организации канала связи для доступа в сеть Интернет</t>
  </si>
  <si>
    <t>Начальная (максимальная) цена договора</t>
  </si>
  <si>
    <t>№ 140-24</t>
  </si>
  <si>
    <t>КП вх. 1540 от 09.07.2024</t>
  </si>
  <si>
    <t>КП вх. 1541 от 09.07.2024</t>
  </si>
  <si>
    <t>КП вх. 1542 от 09.07.2024</t>
  </si>
  <si>
    <t>Начальная (максимальная) цена договора устанавливается в размере 66316,65 руб. (шестьдесят шесть тысяч триста шестнадцать рублей шестьдесят пять копеек),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</si>
</sst>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="85" zoomScaleNormal="85" zoomScalePageLayoutView="70" workbookViewId="0">
      <selection activeCell="G35" sqref="G3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8.5703125" style="2" customWidth="1"/>
    <col min="13" max="13" width="15.5703125" style="3" customWidth="1"/>
    <col min="14" max="16384" width="9.140625" style="1"/>
  </cols>
  <sheetData>
    <row r="1" spans="1:13" x14ac:dyDescent="0.25">
      <c r="M1" s="9" t="s">
        <v>19</v>
      </c>
    </row>
    <row r="2" spans="1:13" x14ac:dyDescent="0.25">
      <c r="M2" s="9" t="s">
        <v>20</v>
      </c>
    </row>
    <row r="3" spans="1:13" x14ac:dyDescent="0.25">
      <c r="M3" s="9" t="s">
        <v>29</v>
      </c>
    </row>
    <row r="4" spans="1:13" x14ac:dyDescent="0.25">
      <c r="M4" s="9" t="s">
        <v>24</v>
      </c>
    </row>
    <row r="5" spans="1:13" x14ac:dyDescent="0.25">
      <c r="M5" s="9"/>
    </row>
    <row r="6" spans="1:13" x14ac:dyDescent="0.25">
      <c r="M6" s="9" t="s">
        <v>31</v>
      </c>
    </row>
    <row r="7" spans="1:13" x14ac:dyDescent="0.25">
      <c r="M7" s="10" t="s">
        <v>12</v>
      </c>
    </row>
    <row r="8" spans="1:13" x14ac:dyDescent="0.25">
      <c r="M8" s="11" t="s">
        <v>15</v>
      </c>
    </row>
    <row r="9" spans="1:13" x14ac:dyDescent="0.25">
      <c r="M9" s="11" t="s">
        <v>13</v>
      </c>
    </row>
    <row r="11" spans="1:13" x14ac:dyDescent="0.25">
      <c r="J11" s="28" t="s">
        <v>26</v>
      </c>
      <c r="K11" s="28"/>
      <c r="M11" s="3" t="s">
        <v>27</v>
      </c>
    </row>
    <row r="13" spans="1:13" x14ac:dyDescent="0.25">
      <c r="B13" s="28" t="s">
        <v>14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5" spans="1:13" s="2" customFormat="1" ht="30" x14ac:dyDescent="0.25">
      <c r="A15" s="31" t="s">
        <v>30</v>
      </c>
      <c r="B15" s="32"/>
      <c r="C15" s="33">
        <f>M18</f>
        <v>66316.649999999994</v>
      </c>
      <c r="D15" s="32"/>
      <c r="E15" s="23" t="s">
        <v>33</v>
      </c>
      <c r="F15" s="23" t="s">
        <v>34</v>
      </c>
      <c r="G15" s="21" t="s">
        <v>32</v>
      </c>
      <c r="H15" s="4"/>
      <c r="I15" s="5"/>
      <c r="J15" s="5"/>
      <c r="K15" s="5"/>
      <c r="L15" s="5"/>
      <c r="M15" s="4"/>
    </row>
    <row r="16" spans="1:13" s="2" customFormat="1" x14ac:dyDescent="0.25">
      <c r="A16" s="25" t="s">
        <v>0</v>
      </c>
      <c r="B16" s="25" t="s">
        <v>1</v>
      </c>
      <c r="C16" s="25" t="s">
        <v>2</v>
      </c>
      <c r="D16" s="25"/>
      <c r="E16" s="4" t="s">
        <v>21</v>
      </c>
      <c r="F16" s="4" t="s">
        <v>22</v>
      </c>
      <c r="G16" s="4" t="s">
        <v>23</v>
      </c>
      <c r="H16" s="34" t="s">
        <v>11</v>
      </c>
      <c r="I16" s="25" t="s">
        <v>8</v>
      </c>
      <c r="J16" s="25" t="s">
        <v>9</v>
      </c>
      <c r="K16" s="25" t="s">
        <v>10</v>
      </c>
      <c r="L16" s="25" t="s">
        <v>6</v>
      </c>
      <c r="M16" s="30" t="s">
        <v>7</v>
      </c>
    </row>
    <row r="17" spans="1:13" s="2" customFormat="1" x14ac:dyDescent="0.25">
      <c r="A17" s="25"/>
      <c r="B17" s="26"/>
      <c r="C17" s="6" t="s">
        <v>3</v>
      </c>
      <c r="D17" s="6" t="s">
        <v>4</v>
      </c>
      <c r="E17" s="4" t="s">
        <v>5</v>
      </c>
      <c r="F17" s="4" t="s">
        <v>5</v>
      </c>
      <c r="G17" s="4" t="s">
        <v>5</v>
      </c>
      <c r="H17" s="35"/>
      <c r="I17" s="25"/>
      <c r="J17" s="25"/>
      <c r="K17" s="25"/>
      <c r="L17" s="25"/>
      <c r="M17" s="30"/>
    </row>
    <row r="18" spans="1:13" s="14" customFormat="1" ht="60" x14ac:dyDescent="0.25">
      <c r="A18" s="16">
        <v>1</v>
      </c>
      <c r="B18" s="22" t="s">
        <v>28</v>
      </c>
      <c r="C18" s="20" t="s">
        <v>25</v>
      </c>
      <c r="D18" s="20">
        <v>5</v>
      </c>
      <c r="E18" s="8">
        <v>12990</v>
      </c>
      <c r="F18" s="15">
        <v>16500</v>
      </c>
      <c r="G18" s="15">
        <v>10300</v>
      </c>
      <c r="H18" s="15">
        <f>ROUNDDOWN(AVERAGE(E18:G18),2)</f>
        <v>13263.33</v>
      </c>
      <c r="I18" s="13">
        <f t="shared" ref="I18" si="0">COUNT(E18:G18)</f>
        <v>3</v>
      </c>
      <c r="J18" s="13">
        <f t="shared" ref="J18" si="1">STDEV(E18:G18)</f>
        <v>3109.0244986704984</v>
      </c>
      <c r="K18" s="13">
        <f t="shared" ref="K18" si="2">J18/H18*100</f>
        <v>23.440753556388163</v>
      </c>
      <c r="L18" s="13" t="str">
        <f t="shared" ref="L18" si="3">IF(K18&lt;33,"ОДНОРОДНЫЕ","НЕОДНОРОДНЫЕ")</f>
        <v>ОДНОРОДНЫЕ</v>
      </c>
      <c r="M18" s="15">
        <f>D18*H18</f>
        <v>66316.649999999994</v>
      </c>
    </row>
    <row r="19" spans="1:13" s="2" customFormat="1" x14ac:dyDescent="0.25">
      <c r="A19" s="5"/>
      <c r="B19" s="7" t="s">
        <v>17</v>
      </c>
      <c r="C19" s="7"/>
      <c r="D19" s="7"/>
      <c r="E19" s="4">
        <f>SUMPRODUCT($D$18:$D$18,E18:E18)</f>
        <v>64950</v>
      </c>
      <c r="F19" s="17">
        <f>SUMPRODUCT($D$18:$D$18,F18:F18)</f>
        <v>82500</v>
      </c>
      <c r="G19" s="17">
        <f>SUMPRODUCT($D$18:$D$18,G18:G18)</f>
        <v>51500</v>
      </c>
      <c r="H19" s="4"/>
      <c r="I19" s="5"/>
      <c r="J19" s="5"/>
      <c r="K19" s="5"/>
      <c r="L19" s="5"/>
      <c r="M19" s="12"/>
    </row>
    <row r="21" spans="1:13" x14ac:dyDescent="0.25">
      <c r="A21" s="29" t="s">
        <v>18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36" customHeight="1" x14ac:dyDescent="0.25">
      <c r="A22" s="29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s="18" customFormat="1" x14ac:dyDescent="0.25">
      <c r="A24" s="27" t="s">
        <v>35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30" spans="1:13" x14ac:dyDescent="0.25">
      <c r="I30" s="24"/>
    </row>
  </sheetData>
  <mergeCells count="16">
    <mergeCell ref="B16:B17"/>
    <mergeCell ref="C16:D16"/>
    <mergeCell ref="A24:M24"/>
    <mergeCell ref="J11:K11"/>
    <mergeCell ref="B13:L13"/>
    <mergeCell ref="A21:M21"/>
    <mergeCell ref="A22:M22"/>
    <mergeCell ref="M16:M17"/>
    <mergeCell ref="A15:B15"/>
    <mergeCell ref="C15:D15"/>
    <mergeCell ref="H16:H17"/>
    <mergeCell ref="I16:I17"/>
    <mergeCell ref="J16:J17"/>
    <mergeCell ref="K16:K17"/>
    <mergeCell ref="L16:L17"/>
    <mergeCell ref="A16:A17"/>
  </mergeCells>
  <conditionalFormatting sqref="L18:L19">
    <cfRule type="containsText" dxfId="5" priority="82" operator="containsText" text="НЕ">
      <formula>NOT(ISERROR(SEARCH("НЕ",L18)))</formula>
    </cfRule>
    <cfRule type="containsText" dxfId="4" priority="83" operator="containsText" text="ОДНОРОДНЫЕ">
      <formula>NOT(ISERROR(SEARCH("ОДНОРОДНЫЕ",L18)))</formula>
    </cfRule>
    <cfRule type="containsText" dxfId="3" priority="84" operator="containsText" text="НЕОДНОРОДНЫЕ">
      <formula>NOT(ISERROR(SEARCH("НЕОДНОРОДНЫЕ",L18)))</formula>
    </cfRule>
  </conditionalFormatting>
  <conditionalFormatting sqref="L18:L19">
    <cfRule type="containsText" dxfId="2" priority="79" operator="containsText" text="НЕОДНОРОДНЫЕ">
      <formula>NOT(ISERROR(SEARCH("НЕОДНОРОДНЫЕ",L18)))</formula>
    </cfRule>
    <cfRule type="containsText" dxfId="1" priority="80" operator="containsText" text="ОДНОРОДНЫЕ">
      <formula>NOT(ISERROR(SEARCH("ОДНОРОДНЫЕ",L18)))</formula>
    </cfRule>
    <cfRule type="containsText" dxfId="0" priority="81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2024-07-11T14:14:11Z</dcterms:modified>
</cp:coreProperties>
</file>